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NEACIÓN-PROYECTOS-ESTRATEGICOS\INFORMACIÓN ESTADISTICA\Estadísticas 911\911 (23-24)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K33" i="1"/>
  <c r="J33" i="1"/>
  <c r="K32" i="1"/>
  <c r="J32" i="1"/>
  <c r="C32" i="1"/>
  <c r="B32" i="1"/>
  <c r="K31" i="1"/>
  <c r="J31" i="1"/>
  <c r="C31" i="1"/>
  <c r="C33" i="1" s="1"/>
  <c r="B31" i="1"/>
  <c r="B33" i="1" s="1"/>
  <c r="K30" i="1"/>
  <c r="J30" i="1"/>
  <c r="L29" i="1"/>
  <c r="L28" i="1"/>
  <c r="K27" i="1"/>
  <c r="J27" i="1"/>
  <c r="I27" i="1"/>
  <c r="C27" i="1"/>
  <c r="B27" i="1"/>
  <c r="D27" i="1" s="1"/>
  <c r="L26" i="1"/>
  <c r="C26" i="1"/>
  <c r="B26" i="1"/>
  <c r="D26" i="1" s="1"/>
  <c r="L25" i="1"/>
  <c r="I25" i="1"/>
  <c r="I31" i="1" s="1"/>
  <c r="C25" i="1"/>
  <c r="C28" i="1" s="1"/>
  <c r="B25" i="1"/>
  <c r="B28" i="1" s="1"/>
  <c r="I21" i="1"/>
  <c r="G20" i="1"/>
  <c r="K19" i="1"/>
  <c r="J19" i="1"/>
  <c r="G19" i="1"/>
  <c r="G21" i="1" s="1"/>
  <c r="D15" i="1"/>
  <c r="C15" i="1"/>
  <c r="B15" i="1"/>
  <c r="B20" i="1" s="1"/>
  <c r="K14" i="1"/>
  <c r="K15" i="1" s="1"/>
  <c r="L10" i="1" s="1"/>
  <c r="I14" i="1"/>
  <c r="H14" i="1"/>
  <c r="H15" i="1" s="1"/>
  <c r="E14" i="1"/>
  <c r="J13" i="1"/>
  <c r="E13" i="1"/>
  <c r="J12" i="1"/>
  <c r="E12" i="1"/>
  <c r="J11" i="1"/>
  <c r="E11" i="1"/>
  <c r="K10" i="1"/>
  <c r="I10" i="1"/>
  <c r="I15" i="1" s="1"/>
  <c r="H10" i="1"/>
  <c r="J9" i="1"/>
  <c r="E9" i="1"/>
  <c r="J8" i="1"/>
  <c r="E8" i="1"/>
  <c r="D32" i="1" s="1"/>
  <c r="E7" i="1"/>
  <c r="D31" i="1" s="1"/>
  <c r="D33" i="1" s="1"/>
  <c r="E6" i="1"/>
  <c r="I5" i="1"/>
  <c r="H5" i="1"/>
  <c r="E5" i="1"/>
  <c r="I4" i="1"/>
  <c r="K20" i="1" s="1"/>
  <c r="H4" i="1"/>
  <c r="J20" i="1" s="1"/>
  <c r="E4" i="1"/>
  <c r="J4" i="1" s="1"/>
  <c r="M3" i="1"/>
  <c r="L3" i="1"/>
  <c r="E3" i="1"/>
  <c r="E15" i="1" s="1"/>
  <c r="D16" i="1" s="1"/>
  <c r="M28" i="1" l="1"/>
  <c r="M25" i="1"/>
  <c r="J5" i="1"/>
  <c r="K3" i="1" s="1"/>
  <c r="J21" i="1"/>
  <c r="L20" i="1"/>
  <c r="C16" i="1"/>
  <c r="K21" i="1"/>
  <c r="L4" i="1"/>
  <c r="J10" i="1"/>
  <c r="J15" i="1"/>
  <c r="L19" i="1"/>
  <c r="D25" i="1"/>
  <c r="D28" i="1" s="1"/>
  <c r="M4" i="1"/>
  <c r="L14" i="1"/>
  <c r="J14" i="1"/>
  <c r="L8" i="1" l="1"/>
  <c r="L13" i="1"/>
  <c r="L11" i="1"/>
  <c r="L12" i="1"/>
  <c r="L9" i="1"/>
  <c r="F20" i="1"/>
  <c r="K4" i="1"/>
  <c r="F19" i="1"/>
  <c r="L21" i="1"/>
  <c r="M20" i="1" s="1"/>
  <c r="M19" i="1" l="1"/>
</calcChain>
</file>

<file path=xl/sharedStrings.xml><?xml version="1.0" encoding="utf-8"?>
<sst xmlns="http://schemas.openxmlformats.org/spreadsheetml/2006/main" count="102" uniqueCount="63">
  <si>
    <t>Registradas en la Estadísictica 911 ciclo 2023-2024</t>
  </si>
  <si>
    <t>Subsistema</t>
  </si>
  <si>
    <t>No.</t>
  </si>
  <si>
    <t>Matrícula Hombres</t>
  </si>
  <si>
    <t>Matrícula Mujeres</t>
  </si>
  <si>
    <t>Total</t>
  </si>
  <si>
    <t>%</t>
  </si>
  <si>
    <t>%H</t>
  </si>
  <si>
    <t>%M</t>
  </si>
  <si>
    <t>Instituciones Particulares (75 Incorporadas DGES (SIIES), 28 Federales)</t>
  </si>
  <si>
    <t>Privadas</t>
  </si>
  <si>
    <t>Institutos Tecnológicos Superiores Federales</t>
  </si>
  <si>
    <t>Públicas</t>
  </si>
  <si>
    <t>Institutos Tecnológicos Descentralizados</t>
  </si>
  <si>
    <t>Universidades Tecnológicas y Politécnicas</t>
  </si>
  <si>
    <t>Universidades Públicas Estatales  (UNO-ESAY)</t>
  </si>
  <si>
    <t>NIVEL</t>
  </si>
  <si>
    <t>Programas</t>
  </si>
  <si>
    <t>Instituciones Formadoras de Docentes Públicas (Escuelas Normales y UPN)</t>
  </si>
  <si>
    <t>TSU</t>
  </si>
  <si>
    <t>Universidad Autonóma de Yucatán (UADY)</t>
  </si>
  <si>
    <t>LIC</t>
  </si>
  <si>
    <t>Universidad Nacional Autónoma de México (UNAM)</t>
  </si>
  <si>
    <t>Pregrado</t>
  </si>
  <si>
    <t>Instituto Mexicano del Seguro Social</t>
  </si>
  <si>
    <t>ESP</t>
  </si>
  <si>
    <t>Escuela Judicial del Poder Judicial del Estado de Yucatán</t>
  </si>
  <si>
    <t>MTRIA</t>
  </si>
  <si>
    <t>Unidad Mérida del Centro de Investigación de Estudios Avanzados del IPN (CINVESTAV)</t>
  </si>
  <si>
    <t>DOC</t>
  </si>
  <si>
    <t>Centro de Investigación Cientifica de Yucatán, A.C. (CICY)</t>
  </si>
  <si>
    <t>Posgrado</t>
  </si>
  <si>
    <t>No Registradas en la Estadística 911 ciclo 2023-2024</t>
  </si>
  <si>
    <t xml:space="preserve">Promedio de alumnos por institución
</t>
  </si>
  <si>
    <t>Porcentaje Promedio Alumnos</t>
  </si>
  <si>
    <t>No</t>
  </si>
  <si>
    <t>Centro Regional Universitario Península de Yucatán, en Temozón Norte, Mérida, Yucatán. (Universidad Autónoma Chapingo)</t>
  </si>
  <si>
    <t>Total IES del Estado de Yucatán</t>
  </si>
  <si>
    <t>Público</t>
  </si>
  <si>
    <t>132 en total (131 IES Registradas en la Estadística de la 911 ciclo escolar 2023-2024 más la Autonóma de Chapingo)</t>
  </si>
  <si>
    <t>IES Públicas y Privadas</t>
  </si>
  <si>
    <t>Regiones</t>
  </si>
  <si>
    <t>Matrícula</t>
  </si>
  <si>
    <t>Pública</t>
  </si>
  <si>
    <t>IES y Matrícula</t>
  </si>
  <si>
    <t>Media</t>
  </si>
  <si>
    <t>Públicas NO sectorizadas a SIIES</t>
  </si>
  <si>
    <t>Mérida</t>
  </si>
  <si>
    <t>Públicas Sectorizadas a SIIES</t>
  </si>
  <si>
    <t>No. IES Mérida</t>
  </si>
  <si>
    <t>media</t>
  </si>
  <si>
    <t>Interior del Estado</t>
  </si>
  <si>
    <t>No. IES Interior del Estado</t>
  </si>
  <si>
    <t>IES-OPD</t>
  </si>
  <si>
    <t>Formadoras de Docentes</t>
  </si>
  <si>
    <t>% matrícula</t>
  </si>
  <si>
    <t>ies-mérida</t>
  </si>
  <si>
    <t>ies-intedo</t>
  </si>
  <si>
    <t>Adicionales</t>
  </si>
  <si>
    <t>Mayahablantes</t>
  </si>
  <si>
    <t>Grupo etario  1 (rango de edad de 17 a 24)</t>
  </si>
  <si>
    <t>Grupo etario 2 (rango de edad de 24 en adelante)</t>
  </si>
  <si>
    <t>Carencia especifica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</si>
</sst>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indexed="9"/>
      <name val="Century Gothic"/>
      <family val="2"/>
    </font>
    <font>
      <b/>
      <sz val="11"/>
      <color theme="0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12"/>
      <color theme="5" tint="-0.499984740745262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62">
    <xf numFmtId="0" fontId="0" fillId="0" borderId="0" xfId="0"/>
    <xf numFmtId="0" fontId="4" fillId="4" borderId="0" xfId="0" applyFont="1" applyFill="1"/>
    <xf numFmtId="0" fontId="5" fillId="4" borderId="0" xfId="0" applyFont="1" applyFill="1"/>
    <xf numFmtId="9" fontId="5" fillId="4" borderId="0" xfId="2" applyFont="1" applyFill="1"/>
    <xf numFmtId="10" fontId="5" fillId="4" borderId="0" xfId="2" applyNumberFormat="1" applyFont="1" applyFill="1"/>
    <xf numFmtId="0" fontId="5" fillId="0" borderId="0" xfId="0" applyFont="1"/>
    <xf numFmtId="0" fontId="6" fillId="5" borderId="2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/>
    <xf numFmtId="3" fontId="8" fillId="4" borderId="2" xfId="0" applyNumberFormat="1" applyFont="1" applyFill="1" applyBorder="1"/>
    <xf numFmtId="3" fontId="5" fillId="4" borderId="0" xfId="0" applyNumberFormat="1" applyFont="1" applyFill="1"/>
    <xf numFmtId="0" fontId="8" fillId="4" borderId="3" xfId="0" applyFont="1" applyFill="1" applyBorder="1"/>
    <xf numFmtId="3" fontId="8" fillId="4" borderId="3" xfId="0" applyNumberFormat="1" applyFont="1" applyFill="1" applyBorder="1"/>
    <xf numFmtId="9" fontId="5" fillId="0" borderId="0" xfId="2" applyFont="1"/>
    <xf numFmtId="0" fontId="5" fillId="4" borderId="0" xfId="0" applyFont="1" applyFill="1" applyAlignment="1">
      <alignment vertical="center"/>
    </xf>
    <xf numFmtId="164" fontId="5" fillId="4" borderId="0" xfId="1" applyNumberFormat="1" applyFont="1" applyFill="1" applyAlignment="1">
      <alignment vertical="center"/>
    </xf>
    <xf numFmtId="10" fontId="5" fillId="4" borderId="0" xfId="2" applyNumberFormat="1" applyFont="1" applyFill="1" applyAlignment="1">
      <alignment vertical="center"/>
    </xf>
    <xf numFmtId="0" fontId="8" fillId="4" borderId="2" xfId="0" applyFont="1" applyFill="1" applyBorder="1"/>
    <xf numFmtId="0" fontId="5" fillId="6" borderId="3" xfId="0" applyFont="1" applyFill="1" applyBorder="1" applyAlignment="1">
      <alignment vertical="center"/>
    </xf>
    <xf numFmtId="164" fontId="5" fillId="6" borderId="3" xfId="1" applyNumberFormat="1" applyFont="1" applyFill="1" applyBorder="1" applyAlignment="1">
      <alignment vertical="center"/>
    </xf>
    <xf numFmtId="9" fontId="5" fillId="7" borderId="0" xfId="2" applyFont="1" applyFill="1" applyAlignment="1">
      <alignment vertical="center"/>
    </xf>
    <xf numFmtId="0" fontId="8" fillId="4" borderId="3" xfId="0" applyFont="1" applyFill="1" applyBorder="1" applyAlignment="1">
      <alignment wrapText="1"/>
    </xf>
    <xf numFmtId="0" fontId="9" fillId="4" borderId="3" xfId="0" applyFont="1" applyFill="1" applyBorder="1" applyAlignment="1">
      <alignment horizontal="right"/>
    </xf>
    <xf numFmtId="3" fontId="9" fillId="4" borderId="3" xfId="0" applyNumberFormat="1" applyFont="1" applyFill="1" applyBorder="1"/>
    <xf numFmtId="0" fontId="5" fillId="6" borderId="0" xfId="0" applyFont="1" applyFill="1" applyAlignment="1">
      <alignment vertical="center"/>
    </xf>
    <xf numFmtId="164" fontId="5" fillId="6" borderId="0" xfId="1" applyNumberFormat="1" applyFont="1" applyFill="1" applyAlignment="1">
      <alignment vertical="center"/>
    </xf>
    <xf numFmtId="9" fontId="5" fillId="4" borderId="0" xfId="2" applyFont="1" applyFill="1" applyAlignment="1">
      <alignment vertical="center"/>
    </xf>
    <xf numFmtId="0" fontId="8" fillId="4" borderId="4" xfId="0" applyFont="1" applyFill="1" applyBorder="1" applyAlignment="1">
      <alignment wrapText="1"/>
    </xf>
    <xf numFmtId="3" fontId="9" fillId="4" borderId="4" xfId="0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3" fontId="8" fillId="0" borderId="0" xfId="0" applyNumberFormat="1" applyFont="1"/>
    <xf numFmtId="3" fontId="8" fillId="4" borderId="3" xfId="0" applyNumberFormat="1" applyFont="1" applyFill="1" applyBorder="1" applyAlignment="1">
      <alignment horizontal="center" vertical="center"/>
    </xf>
    <xf numFmtId="164" fontId="5" fillId="4" borderId="3" xfId="1" applyNumberFormat="1" applyFont="1" applyFill="1" applyBorder="1"/>
    <xf numFmtId="9" fontId="5" fillId="4" borderId="3" xfId="2" applyFont="1" applyFill="1" applyBorder="1"/>
    <xf numFmtId="0" fontId="5" fillId="4" borderId="3" xfId="0" applyFont="1" applyFill="1" applyBorder="1"/>
    <xf numFmtId="3" fontId="5" fillId="4" borderId="3" xfId="0" applyNumberFormat="1" applyFont="1" applyFill="1" applyBorder="1"/>
    <xf numFmtId="0" fontId="9" fillId="4" borderId="3" xfId="0" applyFont="1" applyFill="1" applyBorder="1"/>
    <xf numFmtId="10" fontId="5" fillId="4" borderId="3" xfId="2" applyNumberFormat="1" applyFont="1" applyFill="1" applyBorder="1"/>
    <xf numFmtId="9" fontId="5" fillId="4" borderId="3" xfId="0" applyNumberFormat="1" applyFont="1" applyFill="1" applyBorder="1"/>
    <xf numFmtId="0" fontId="7" fillId="5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5" fillId="0" borderId="3" xfId="0" applyFont="1" applyBorder="1"/>
    <xf numFmtId="3" fontId="5" fillId="0" borderId="3" xfId="0" applyNumberFormat="1" applyFont="1" applyBorder="1"/>
    <xf numFmtId="0" fontId="3" fillId="3" borderId="1" xfId="4"/>
    <xf numFmtId="164" fontId="3" fillId="3" borderId="1" xfId="4" applyNumberFormat="1"/>
    <xf numFmtId="9" fontId="3" fillId="3" borderId="1" xfId="4" applyNumberFormat="1"/>
    <xf numFmtId="164" fontId="5" fillId="0" borderId="3" xfId="1" applyNumberFormat="1" applyFont="1" applyBorder="1"/>
    <xf numFmtId="9" fontId="5" fillId="0" borderId="3" xfId="2" applyFont="1" applyBorder="1"/>
    <xf numFmtId="0" fontId="2" fillId="2" borderId="3" xfId="3" applyBorder="1"/>
    <xf numFmtId="164" fontId="2" fillId="2" borderId="3" xfId="3" applyNumberFormat="1" applyBorder="1"/>
    <xf numFmtId="9" fontId="2" fillId="2" borderId="3" xfId="2" applyFont="1" applyFill="1" applyBorder="1"/>
    <xf numFmtId="0" fontId="2" fillId="2" borderId="1" xfId="3" applyBorder="1"/>
    <xf numFmtId="9" fontId="2" fillId="2" borderId="1" xfId="3" applyNumberFormat="1" applyBorder="1"/>
    <xf numFmtId="10" fontId="5" fillId="0" borderId="0" xfId="2" applyNumberFormat="1" applyFont="1"/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horizontal="center" vertical="center" wrapText="1"/>
    </xf>
    <xf numFmtId="164" fontId="5" fillId="0" borderId="0" xfId="0" applyNumberFormat="1" applyFont="1"/>
    <xf numFmtId="0" fontId="11" fillId="0" borderId="4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3" fontId="5" fillId="0" borderId="0" xfId="0" applyNumberFormat="1" applyFont="1"/>
  </cellXfs>
  <cellStyles count="5">
    <cellStyle name="Bueno" xfId="3" builtinId="26"/>
    <cellStyle name="Cálculo" xfId="4" builtinId="22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A11" sqref="A11"/>
    </sheetView>
  </sheetViews>
  <sheetFormatPr baseColWidth="10" defaultRowHeight="16.5" x14ac:dyDescent="0.3"/>
  <cols>
    <col min="1" max="1" width="84.28515625" style="5" customWidth="1"/>
    <col min="2" max="4" width="14" style="5" customWidth="1"/>
    <col min="5" max="5" width="16.42578125" style="5" customWidth="1"/>
    <col min="6" max="6" width="14" style="5" customWidth="1"/>
    <col min="7" max="7" width="15" style="5" customWidth="1"/>
    <col min="8" max="9" width="17.42578125" style="5" customWidth="1"/>
    <col min="10" max="10" width="15.42578125" style="5" customWidth="1"/>
    <col min="11" max="11" width="15.140625" style="15" customWidth="1"/>
    <col min="12" max="12" width="15" style="5" customWidth="1"/>
    <col min="13" max="13" width="11.42578125" style="55"/>
    <col min="14" max="14" width="14" style="5" customWidth="1"/>
    <col min="15" max="16384" width="11.42578125" style="5"/>
  </cols>
  <sheetData>
    <row r="1" spans="1:14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</row>
    <row r="2" spans="1:14" s="9" customFormat="1" ht="28.5" x14ac:dyDescent="0.2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/>
      <c r="G2" s="7" t="s">
        <v>1</v>
      </c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4" x14ac:dyDescent="0.3">
      <c r="A3" s="10" t="s">
        <v>9</v>
      </c>
      <c r="B3" s="11">
        <v>103</v>
      </c>
      <c r="C3" s="11">
        <v>19866</v>
      </c>
      <c r="D3" s="11">
        <v>27467</v>
      </c>
      <c r="E3" s="11">
        <f>SUM(C3:D3)</f>
        <v>47333</v>
      </c>
      <c r="F3" s="2"/>
      <c r="G3" s="2" t="s">
        <v>10</v>
      </c>
      <c r="H3" s="12">
        <v>19866</v>
      </c>
      <c r="I3" s="12">
        <v>27467</v>
      </c>
      <c r="J3" s="12">
        <v>47333</v>
      </c>
      <c r="K3" s="3">
        <f>J3/J5</f>
        <v>0.51326176534374324</v>
      </c>
      <c r="L3" s="3">
        <f>H3/J3</f>
        <v>0.41970718103648619</v>
      </c>
      <c r="M3" s="3">
        <f>I3/J3</f>
        <v>0.58029281896351381</v>
      </c>
    </row>
    <row r="4" spans="1:14" x14ac:dyDescent="0.3">
      <c r="A4" s="13" t="s">
        <v>11</v>
      </c>
      <c r="B4" s="14">
        <v>3</v>
      </c>
      <c r="C4" s="11">
        <v>5336</v>
      </c>
      <c r="D4" s="11">
        <v>2856</v>
      </c>
      <c r="E4" s="11">
        <f t="shared" ref="E4:E14" si="0">SUM(C4:D4)</f>
        <v>8192</v>
      </c>
      <c r="F4" s="2"/>
      <c r="G4" s="2" t="s">
        <v>12</v>
      </c>
      <c r="H4" s="12">
        <f>SUM(C4:C14)</f>
        <v>23990</v>
      </c>
      <c r="I4" s="12">
        <f>SUM(D4:D14)</f>
        <v>20897</v>
      </c>
      <c r="J4" s="12">
        <f>SUM(E4:E14)</f>
        <v>44887</v>
      </c>
      <c r="K4" s="3">
        <f>J4/J5</f>
        <v>0.48673823465625676</v>
      </c>
      <c r="L4" s="3">
        <f>H4/J4</f>
        <v>0.53445318243589457</v>
      </c>
      <c r="M4" s="3">
        <f>I4/J4</f>
        <v>0.46554681756410543</v>
      </c>
    </row>
    <row r="5" spans="1:14" x14ac:dyDescent="0.3">
      <c r="A5" s="13" t="s">
        <v>13</v>
      </c>
      <c r="B5" s="14">
        <v>4</v>
      </c>
      <c r="C5" s="11">
        <v>3155</v>
      </c>
      <c r="D5" s="11">
        <v>1672</v>
      </c>
      <c r="E5" s="11">
        <f>SUM(C5:D5)</f>
        <v>4827</v>
      </c>
      <c r="F5" s="2"/>
      <c r="G5" s="2" t="s">
        <v>5</v>
      </c>
      <c r="H5" s="12">
        <f>SUM(H3:H4)</f>
        <v>43856</v>
      </c>
      <c r="I5" s="12">
        <f>SUM(I3:I4)</f>
        <v>48364</v>
      </c>
      <c r="J5" s="12">
        <f>SUM(J3:J4)</f>
        <v>92220</v>
      </c>
      <c r="K5" s="3"/>
      <c r="L5" s="2"/>
      <c r="M5" s="4"/>
    </row>
    <row r="6" spans="1:14" x14ac:dyDescent="0.3">
      <c r="A6" s="13" t="s">
        <v>14</v>
      </c>
      <c r="B6" s="14">
        <v>6</v>
      </c>
      <c r="C6" s="11">
        <v>3985</v>
      </c>
      <c r="D6" s="11">
        <v>2670</v>
      </c>
      <c r="E6" s="11">
        <f t="shared" si="0"/>
        <v>6655</v>
      </c>
      <c r="F6" s="2"/>
      <c r="G6" s="2"/>
      <c r="H6" s="2"/>
      <c r="I6" s="2"/>
      <c r="J6" s="2"/>
      <c r="K6" s="3"/>
      <c r="L6" s="2"/>
      <c r="M6" s="4"/>
    </row>
    <row r="7" spans="1:14" ht="28.5" x14ac:dyDescent="0.3">
      <c r="A7" s="13" t="s">
        <v>15</v>
      </c>
      <c r="B7" s="14">
        <v>2</v>
      </c>
      <c r="C7" s="11">
        <v>558</v>
      </c>
      <c r="D7" s="11">
        <v>635</v>
      </c>
      <c r="E7" s="11">
        <f t="shared" si="0"/>
        <v>1193</v>
      </c>
      <c r="F7" s="2"/>
      <c r="G7" s="7" t="s">
        <v>16</v>
      </c>
      <c r="H7" s="7" t="s">
        <v>3</v>
      </c>
      <c r="I7" s="7" t="s">
        <v>4</v>
      </c>
      <c r="J7" s="7" t="s">
        <v>5</v>
      </c>
      <c r="K7" s="7" t="s">
        <v>17</v>
      </c>
      <c r="L7" s="7" t="s">
        <v>6</v>
      </c>
      <c r="M7" s="4"/>
      <c r="N7" s="15"/>
    </row>
    <row r="8" spans="1:14" x14ac:dyDescent="0.3">
      <c r="A8" s="13" t="s">
        <v>18</v>
      </c>
      <c r="B8" s="14">
        <v>7</v>
      </c>
      <c r="C8" s="11">
        <v>1064</v>
      </c>
      <c r="D8" s="11">
        <v>2770</v>
      </c>
      <c r="E8" s="11">
        <f t="shared" si="0"/>
        <v>3834</v>
      </c>
      <c r="F8" s="2"/>
      <c r="G8" s="16" t="s">
        <v>19</v>
      </c>
      <c r="H8" s="17">
        <v>2449</v>
      </c>
      <c r="I8" s="17">
        <v>1734</v>
      </c>
      <c r="J8" s="17">
        <f>SUM(H8:I8)</f>
        <v>4183</v>
      </c>
      <c r="K8" s="17">
        <v>55</v>
      </c>
      <c r="L8" s="18">
        <f>J8/J15</f>
        <v>4.535892431142919E-2</v>
      </c>
      <c r="M8" s="4"/>
      <c r="N8" s="15"/>
    </row>
    <row r="9" spans="1:14" x14ac:dyDescent="0.3">
      <c r="A9" s="19" t="s">
        <v>20</v>
      </c>
      <c r="B9" s="11">
        <v>1</v>
      </c>
      <c r="C9" s="11">
        <v>9475</v>
      </c>
      <c r="D9" s="11">
        <v>9635</v>
      </c>
      <c r="E9" s="11">
        <f t="shared" si="0"/>
        <v>19110</v>
      </c>
      <c r="F9" s="2"/>
      <c r="G9" s="16" t="s">
        <v>21</v>
      </c>
      <c r="H9" s="17">
        <v>39011</v>
      </c>
      <c r="I9" s="17">
        <v>43684</v>
      </c>
      <c r="J9" s="17">
        <f>SUM(H9:I9)</f>
        <v>82695</v>
      </c>
      <c r="K9" s="17">
        <v>898</v>
      </c>
      <c r="L9" s="18">
        <f>J9/J15</f>
        <v>0.8967143786597267</v>
      </c>
      <c r="M9" s="4"/>
      <c r="N9" s="15"/>
    </row>
    <row r="10" spans="1:14" x14ac:dyDescent="0.3">
      <c r="A10" s="19" t="s">
        <v>22</v>
      </c>
      <c r="B10" s="11">
        <v>1</v>
      </c>
      <c r="C10" s="11">
        <v>186</v>
      </c>
      <c r="D10" s="11">
        <v>325</v>
      </c>
      <c r="E10" s="11">
        <v>511</v>
      </c>
      <c r="F10" s="2"/>
      <c r="G10" s="20" t="s">
        <v>23</v>
      </c>
      <c r="H10" s="21">
        <f>SUM(H8:H9)</f>
        <v>41460</v>
      </c>
      <c r="I10" s="21">
        <f>SUM(I8:I9)</f>
        <v>45418</v>
      </c>
      <c r="J10" s="21">
        <f>SUM(J8:J9)</f>
        <v>86878</v>
      </c>
      <c r="K10" s="21">
        <f>SUM(K8:K9)</f>
        <v>953</v>
      </c>
      <c r="L10" s="22">
        <f>K10/K15</f>
        <v>0.70332103321033212</v>
      </c>
      <c r="M10" s="4"/>
      <c r="N10" s="15"/>
    </row>
    <row r="11" spans="1:14" x14ac:dyDescent="0.3">
      <c r="A11" s="23" t="s">
        <v>24</v>
      </c>
      <c r="B11" s="14">
        <v>1</v>
      </c>
      <c r="C11" s="11">
        <v>36</v>
      </c>
      <c r="D11" s="11">
        <v>119</v>
      </c>
      <c r="E11" s="11">
        <f t="shared" si="0"/>
        <v>155</v>
      </c>
      <c r="F11" s="2"/>
      <c r="G11" s="16" t="s">
        <v>25</v>
      </c>
      <c r="H11" s="17">
        <v>771</v>
      </c>
      <c r="I11" s="17">
        <v>818</v>
      </c>
      <c r="J11" s="17">
        <f>SUM(H11:I11)</f>
        <v>1589</v>
      </c>
      <c r="K11" s="17">
        <v>66</v>
      </c>
      <c r="L11" s="18">
        <f>J11/J15</f>
        <v>1.7230535675558448E-2</v>
      </c>
      <c r="M11" s="4"/>
      <c r="N11" s="15"/>
    </row>
    <row r="12" spans="1:14" x14ac:dyDescent="0.3">
      <c r="A12" s="23" t="s">
        <v>26</v>
      </c>
      <c r="B12" s="14">
        <v>1</v>
      </c>
      <c r="C12" s="11">
        <v>11</v>
      </c>
      <c r="D12" s="11">
        <v>20</v>
      </c>
      <c r="E12" s="11">
        <f t="shared" si="0"/>
        <v>31</v>
      </c>
      <c r="F12" s="2"/>
      <c r="G12" s="16" t="s">
        <v>27</v>
      </c>
      <c r="H12" s="17">
        <v>1264</v>
      </c>
      <c r="I12" s="17">
        <v>1767</v>
      </c>
      <c r="J12" s="17">
        <f>SUM(H12:I12)</f>
        <v>3031</v>
      </c>
      <c r="K12" s="17">
        <v>297</v>
      </c>
      <c r="L12" s="18">
        <f>J12/J15</f>
        <v>3.2867057037518979E-2</v>
      </c>
      <c r="M12" s="4"/>
    </row>
    <row r="13" spans="1:14" ht="33" x14ac:dyDescent="0.3">
      <c r="A13" s="23" t="s">
        <v>28</v>
      </c>
      <c r="B13" s="14">
        <v>1</v>
      </c>
      <c r="C13" s="11">
        <v>78</v>
      </c>
      <c r="D13" s="11">
        <v>72</v>
      </c>
      <c r="E13" s="11">
        <f t="shared" si="0"/>
        <v>150</v>
      </c>
      <c r="F13" s="2"/>
      <c r="G13" s="16" t="s">
        <v>29</v>
      </c>
      <c r="H13" s="17">
        <v>361</v>
      </c>
      <c r="I13" s="17">
        <v>361</v>
      </c>
      <c r="J13" s="17">
        <f>SUM(H13:I13)</f>
        <v>722</v>
      </c>
      <c r="K13" s="17">
        <v>39</v>
      </c>
      <c r="L13" s="18">
        <f>J13/J15</f>
        <v>7.8291043157666454E-3</v>
      </c>
      <c r="M13" s="4"/>
    </row>
    <row r="14" spans="1:14" x14ac:dyDescent="0.3">
      <c r="A14" s="23" t="s">
        <v>30</v>
      </c>
      <c r="B14" s="14">
        <v>1</v>
      </c>
      <c r="C14" s="11">
        <v>106</v>
      </c>
      <c r="D14" s="11">
        <v>123</v>
      </c>
      <c r="E14" s="11">
        <f t="shared" si="0"/>
        <v>229</v>
      </c>
      <c r="F14" s="12"/>
      <c r="G14" s="20" t="s">
        <v>31</v>
      </c>
      <c r="H14" s="21">
        <f>SUM(H11:H13)</f>
        <v>2396</v>
      </c>
      <c r="I14" s="21">
        <f>SUM(I11:I13)</f>
        <v>2946</v>
      </c>
      <c r="J14" s="21">
        <f>SUM(J11:J13)</f>
        <v>5342</v>
      </c>
      <c r="K14" s="21">
        <f>SUM(K11:K13)</f>
        <v>402</v>
      </c>
      <c r="L14" s="22">
        <f>K14/K15</f>
        <v>0.29667896678966788</v>
      </c>
      <c r="M14" s="4"/>
    </row>
    <row r="15" spans="1:14" x14ac:dyDescent="0.3">
      <c r="A15" s="24" t="s">
        <v>5</v>
      </c>
      <c r="B15" s="25">
        <f>SUM(B3:B14)</f>
        <v>131</v>
      </c>
      <c r="C15" s="25">
        <f>SUM(C3:C14)</f>
        <v>43856</v>
      </c>
      <c r="D15" s="25">
        <f>SUM(D3:D14)</f>
        <v>48364</v>
      </c>
      <c r="E15" s="25">
        <f>SUM(E3:E14)</f>
        <v>92220</v>
      </c>
      <c r="F15" s="2"/>
      <c r="G15" s="26" t="s">
        <v>5</v>
      </c>
      <c r="H15" s="27">
        <f>H14+H10</f>
        <v>43856</v>
      </c>
      <c r="I15" s="27">
        <f>I14+I10</f>
        <v>48364</v>
      </c>
      <c r="J15" s="27">
        <f>J8+J9+J11+J12+J13</f>
        <v>92220</v>
      </c>
      <c r="K15" s="27">
        <f>K14+K10</f>
        <v>1355</v>
      </c>
      <c r="L15" s="28"/>
      <c r="M15" s="4"/>
    </row>
    <row r="16" spans="1:14" x14ac:dyDescent="0.3">
      <c r="A16" s="29"/>
      <c r="B16" s="30" t="s">
        <v>6</v>
      </c>
      <c r="C16" s="3">
        <f>C15/E15</f>
        <v>0.47555844719149859</v>
      </c>
      <c r="D16" s="3">
        <f>D15/E15</f>
        <v>0.52444155280850135</v>
      </c>
      <c r="E16" s="2"/>
      <c r="F16" s="2"/>
      <c r="G16" s="2"/>
      <c r="H16" s="2"/>
      <c r="I16" s="2"/>
      <c r="J16" s="2"/>
      <c r="K16" s="3"/>
      <c r="L16" s="2"/>
      <c r="M16" s="4"/>
    </row>
    <row r="17" spans="1:13" ht="18.75" x14ac:dyDescent="0.3">
      <c r="A17" s="31" t="s">
        <v>32</v>
      </c>
      <c r="B17" s="32"/>
      <c r="C17" s="2"/>
      <c r="D17" s="2"/>
      <c r="E17" s="2"/>
      <c r="F17" s="2"/>
      <c r="G17" s="2"/>
      <c r="H17" s="2"/>
      <c r="I17" s="2"/>
      <c r="J17" s="2"/>
      <c r="K17" s="3"/>
      <c r="L17" s="2"/>
      <c r="M17" s="4"/>
    </row>
    <row r="18" spans="1:13" ht="71.25" x14ac:dyDescent="0.3">
      <c r="A18" s="6" t="s">
        <v>1</v>
      </c>
      <c r="B18" s="6" t="s">
        <v>2</v>
      </c>
      <c r="C18" s="2"/>
      <c r="D18" s="2"/>
      <c r="E18" s="2"/>
      <c r="F18" s="7" t="s">
        <v>33</v>
      </c>
      <c r="G18" s="7" t="s">
        <v>34</v>
      </c>
      <c r="H18" s="7" t="s">
        <v>1</v>
      </c>
      <c r="I18" s="7" t="s">
        <v>35</v>
      </c>
      <c r="J18" s="7" t="s">
        <v>3</v>
      </c>
      <c r="K18" s="7" t="s">
        <v>4</v>
      </c>
      <c r="L18" s="7" t="s">
        <v>5</v>
      </c>
      <c r="M18" s="7" t="s">
        <v>6</v>
      </c>
    </row>
    <row r="19" spans="1:13" ht="33" x14ac:dyDescent="0.3">
      <c r="A19" s="23" t="s">
        <v>36</v>
      </c>
      <c r="B19" s="33">
        <v>1</v>
      </c>
      <c r="C19" s="2"/>
      <c r="D19" s="2"/>
      <c r="E19" s="2"/>
      <c r="F19" s="34">
        <f>L19/I19</f>
        <v>459.54368932038835</v>
      </c>
      <c r="G19" s="35">
        <f>I19/$I$21</f>
        <v>0.7862595419847328</v>
      </c>
      <c r="H19" s="36" t="s">
        <v>10</v>
      </c>
      <c r="I19" s="36">
        <v>103</v>
      </c>
      <c r="J19" s="37">
        <f>H3</f>
        <v>19866</v>
      </c>
      <c r="K19" s="37">
        <f>I3</f>
        <v>27467</v>
      </c>
      <c r="L19" s="37">
        <f>SUM(J19:K19)</f>
        <v>47333</v>
      </c>
      <c r="M19" s="35">
        <f>L19/L21</f>
        <v>0.51326176534374324</v>
      </c>
    </row>
    <row r="20" spans="1:13" x14ac:dyDescent="0.3">
      <c r="A20" s="38" t="s">
        <v>37</v>
      </c>
      <c r="B20" s="25">
        <f>SUM(B19:B19)+B15</f>
        <v>132</v>
      </c>
      <c r="C20" s="12"/>
      <c r="D20" s="2"/>
      <c r="E20" s="2"/>
      <c r="F20" s="34">
        <f>L20/I20</f>
        <v>1603.1071428571429</v>
      </c>
      <c r="G20" s="35">
        <f>I20/$I$21</f>
        <v>0.21374045801526717</v>
      </c>
      <c r="H20" s="36" t="s">
        <v>38</v>
      </c>
      <c r="I20" s="36">
        <v>28</v>
      </c>
      <c r="J20" s="37">
        <f>H4</f>
        <v>23990</v>
      </c>
      <c r="K20" s="37">
        <f>I4</f>
        <v>20897</v>
      </c>
      <c r="L20" s="37">
        <f>SUM(J20:K20)</f>
        <v>44887</v>
      </c>
      <c r="M20" s="35">
        <f>L20/L21</f>
        <v>0.48673823465625676</v>
      </c>
    </row>
    <row r="21" spans="1:13" x14ac:dyDescent="0.3">
      <c r="A21" s="59" t="s">
        <v>39</v>
      </c>
      <c r="B21" s="59"/>
      <c r="C21" s="2"/>
      <c r="D21" s="2"/>
      <c r="E21" s="2"/>
      <c r="F21" s="39"/>
      <c r="G21" s="40">
        <f>SUM(G19:G20)</f>
        <v>1</v>
      </c>
      <c r="H21" s="36" t="s">
        <v>5</v>
      </c>
      <c r="I21" s="36">
        <f>SUM(I19:I20)</f>
        <v>131</v>
      </c>
      <c r="J21" s="37">
        <f>SUM(J19:J20)</f>
        <v>43856</v>
      </c>
      <c r="K21" s="37">
        <f>SUM(K19:K20)</f>
        <v>48364</v>
      </c>
      <c r="L21" s="37">
        <f>SUM(L19:L20)</f>
        <v>92220</v>
      </c>
      <c r="M21" s="35"/>
    </row>
    <row r="22" spans="1:13" x14ac:dyDescent="0.3">
      <c r="A22" s="60"/>
      <c r="B22" s="60"/>
      <c r="C22" s="2"/>
      <c r="D22" s="2"/>
      <c r="E22" s="2"/>
      <c r="F22" s="2"/>
      <c r="G22" s="2"/>
      <c r="H22" s="2"/>
      <c r="I22" s="2"/>
      <c r="J22" s="2"/>
      <c r="K22" s="3"/>
      <c r="L22" s="2"/>
      <c r="M22" s="4"/>
    </row>
    <row r="23" spans="1:13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3"/>
      <c r="L23" s="2"/>
      <c r="M23" s="4"/>
    </row>
    <row r="24" spans="1:13" ht="28.5" x14ac:dyDescent="0.3">
      <c r="A24" s="41" t="s">
        <v>40</v>
      </c>
      <c r="B24" s="7" t="s">
        <v>3</v>
      </c>
      <c r="C24" s="7" t="s">
        <v>4</v>
      </c>
      <c r="D24" s="7" t="s">
        <v>5</v>
      </c>
      <c r="E24" s="2"/>
      <c r="F24" s="42" t="s">
        <v>41</v>
      </c>
      <c r="G24" s="7" t="s">
        <v>3</v>
      </c>
      <c r="H24" s="7" t="s">
        <v>4</v>
      </c>
      <c r="I24" s="7" t="s">
        <v>42</v>
      </c>
      <c r="J24" s="7" t="s">
        <v>43</v>
      </c>
      <c r="K24" s="7" t="s">
        <v>10</v>
      </c>
      <c r="L24" s="7" t="s">
        <v>44</v>
      </c>
      <c r="M24" s="7" t="s">
        <v>45</v>
      </c>
    </row>
    <row r="25" spans="1:13" x14ac:dyDescent="0.3">
      <c r="A25" s="43" t="s">
        <v>46</v>
      </c>
      <c r="B25" s="44">
        <f>C4+C9+C11+C13+C14+C12+C10</f>
        <v>15228</v>
      </c>
      <c r="C25" s="44">
        <f>D4+D9+D11+D13+D14+D12+D10</f>
        <v>13150</v>
      </c>
      <c r="D25" s="44">
        <f>SUM(B25:C25)</f>
        <v>28378</v>
      </c>
      <c r="E25" s="2"/>
      <c r="F25" s="45" t="s">
        <v>47</v>
      </c>
      <c r="G25" s="46">
        <v>33632</v>
      </c>
      <c r="H25" s="46">
        <v>38619</v>
      </c>
      <c r="I25" s="46">
        <f>SUM(G25:H25)</f>
        <v>72251</v>
      </c>
      <c r="J25" s="46">
        <v>31616</v>
      </c>
      <c r="K25" s="46">
        <v>40635</v>
      </c>
      <c r="L25" s="46">
        <f>SUM(J25:K25)</f>
        <v>72251</v>
      </c>
      <c r="M25" s="47">
        <f>I25/I31</f>
        <v>0.78346345695076991</v>
      </c>
    </row>
    <row r="26" spans="1:13" x14ac:dyDescent="0.3">
      <c r="A26" s="43" t="s">
        <v>48</v>
      </c>
      <c r="B26" s="44">
        <f>C5+C6+C7+C8</f>
        <v>8762</v>
      </c>
      <c r="C26" s="44">
        <f>D5+D6+D7+D8</f>
        <v>7747</v>
      </c>
      <c r="D26" s="44">
        <f>SUM(B26:C26)</f>
        <v>16509</v>
      </c>
      <c r="E26" s="2"/>
      <c r="F26" s="43" t="s">
        <v>49</v>
      </c>
      <c r="G26" s="48"/>
      <c r="H26" s="48"/>
      <c r="I26" s="48"/>
      <c r="J26" s="48">
        <v>13</v>
      </c>
      <c r="K26" s="48">
        <v>89</v>
      </c>
      <c r="L26" s="48">
        <f>SUM(J26:K26)</f>
        <v>102</v>
      </c>
      <c r="M26" s="49"/>
    </row>
    <row r="27" spans="1:13" x14ac:dyDescent="0.3">
      <c r="A27" s="43" t="s">
        <v>9</v>
      </c>
      <c r="B27" s="44">
        <f>C3</f>
        <v>19866</v>
      </c>
      <c r="C27" s="44">
        <f>D3</f>
        <v>27467</v>
      </c>
      <c r="D27" s="44">
        <f>SUM(B27:C27)</f>
        <v>47333</v>
      </c>
      <c r="E27" s="2"/>
      <c r="F27" s="43" t="s">
        <v>50</v>
      </c>
      <c r="G27" s="48"/>
      <c r="H27" s="48"/>
      <c r="I27" s="48">
        <f>SUM(I25:I26)</f>
        <v>72251</v>
      </c>
      <c r="J27" s="48">
        <f>J25/J26</f>
        <v>2432</v>
      </c>
      <c r="K27" s="48">
        <f>K25/K26</f>
        <v>456.57303370786519</v>
      </c>
      <c r="L27" s="48"/>
      <c r="M27" s="48"/>
    </row>
    <row r="28" spans="1:13" x14ac:dyDescent="0.3">
      <c r="A28" s="43" t="s">
        <v>5</v>
      </c>
      <c r="B28" s="44">
        <f>SUM(B25:B27)</f>
        <v>43856</v>
      </c>
      <c r="C28" s="44">
        <f>SUM(C25:C27)</f>
        <v>48364</v>
      </c>
      <c r="D28" s="44">
        <f>SUM(D25:D27)</f>
        <v>92220</v>
      </c>
      <c r="E28" s="2"/>
      <c r="F28" s="50" t="s">
        <v>51</v>
      </c>
      <c r="G28" s="51">
        <v>10224</v>
      </c>
      <c r="H28" s="51">
        <v>9745</v>
      </c>
      <c r="I28" s="51">
        <v>19969</v>
      </c>
      <c r="J28" s="51">
        <v>13271</v>
      </c>
      <c r="K28" s="51">
        <v>6698</v>
      </c>
      <c r="L28" s="51">
        <f>SUM(J28:K28)</f>
        <v>19969</v>
      </c>
      <c r="M28" s="52">
        <f>I28/I31</f>
        <v>0.21653654304923009</v>
      </c>
    </row>
    <row r="29" spans="1:13" x14ac:dyDescent="0.3">
      <c r="A29" s="2"/>
      <c r="B29" s="2"/>
      <c r="C29" s="2"/>
      <c r="D29" s="2"/>
      <c r="E29" s="2"/>
      <c r="F29" s="43" t="s">
        <v>52</v>
      </c>
      <c r="G29" s="48"/>
      <c r="H29" s="48"/>
      <c r="I29" s="48"/>
      <c r="J29" s="48">
        <v>16</v>
      </c>
      <c r="K29" s="48">
        <v>13</v>
      </c>
      <c r="L29" s="48">
        <f>SUM(J29:K29)</f>
        <v>29</v>
      </c>
      <c r="M29" s="49"/>
    </row>
    <row r="30" spans="1:13" ht="28.5" x14ac:dyDescent="0.3">
      <c r="A30" s="41" t="s">
        <v>48</v>
      </c>
      <c r="B30" s="7" t="s">
        <v>3</v>
      </c>
      <c r="C30" s="7" t="s">
        <v>4</v>
      </c>
      <c r="D30" s="7" t="s">
        <v>5</v>
      </c>
      <c r="E30" s="2"/>
      <c r="F30" s="43" t="s">
        <v>50</v>
      </c>
      <c r="G30" s="48"/>
      <c r="H30" s="48"/>
      <c r="I30" s="48"/>
      <c r="J30" s="48">
        <f>J28/J29</f>
        <v>829.4375</v>
      </c>
      <c r="K30" s="48">
        <f>K28/K29</f>
        <v>515.23076923076928</v>
      </c>
      <c r="L30" s="48"/>
      <c r="M30" s="48"/>
    </row>
    <row r="31" spans="1:13" x14ac:dyDescent="0.3">
      <c r="A31" s="43" t="s">
        <v>53</v>
      </c>
      <c r="B31" s="44">
        <f>C5+C6+C7</f>
        <v>7698</v>
      </c>
      <c r="C31" s="44">
        <f>D5+D6+D7</f>
        <v>4977</v>
      </c>
      <c r="D31" s="44">
        <f>E5+E6+E7</f>
        <v>12675</v>
      </c>
      <c r="E31" s="2"/>
      <c r="F31" s="43" t="s">
        <v>5</v>
      </c>
      <c r="G31" s="43"/>
      <c r="H31" s="43"/>
      <c r="I31" s="44">
        <f>I28+I25</f>
        <v>92220</v>
      </c>
      <c r="J31" s="44">
        <f t="shared" ref="J31:K31" si="1">J28+J25</f>
        <v>44887</v>
      </c>
      <c r="K31" s="44">
        <f t="shared" si="1"/>
        <v>47333</v>
      </c>
      <c r="L31" s="44"/>
      <c r="M31" s="49"/>
    </row>
    <row r="32" spans="1:13" x14ac:dyDescent="0.3">
      <c r="A32" s="43" t="s">
        <v>54</v>
      </c>
      <c r="B32" s="44">
        <f>C8</f>
        <v>1064</v>
      </c>
      <c r="C32" s="44">
        <f>D8</f>
        <v>2770</v>
      </c>
      <c r="D32" s="44">
        <f>E8</f>
        <v>3834</v>
      </c>
      <c r="E32" s="2"/>
      <c r="F32" s="2" t="s">
        <v>55</v>
      </c>
      <c r="G32" s="2"/>
      <c r="H32" s="2"/>
      <c r="I32" s="45" t="s">
        <v>56</v>
      </c>
      <c r="J32" s="47">
        <f>J25/$I25</f>
        <v>0.43758563895309405</v>
      </c>
      <c r="K32" s="47">
        <f>K25/$I25</f>
        <v>0.5624143610469059</v>
      </c>
      <c r="L32" s="2"/>
      <c r="M32" s="2"/>
    </row>
    <row r="33" spans="1:15" x14ac:dyDescent="0.3">
      <c r="A33" s="43" t="s">
        <v>5</v>
      </c>
      <c r="B33" s="44">
        <f>SUM(B31:B32)</f>
        <v>8762</v>
      </c>
      <c r="C33" s="44">
        <f>SUM(C31:C32)</f>
        <v>7747</v>
      </c>
      <c r="D33" s="44">
        <f>SUM(D31:D32)</f>
        <v>16509</v>
      </c>
      <c r="E33" s="2"/>
      <c r="F33" s="2"/>
      <c r="G33" s="2"/>
      <c r="H33" s="2"/>
      <c r="I33" s="53" t="s">
        <v>57</v>
      </c>
      <c r="J33" s="54">
        <f>J28/I28</f>
        <v>0.66458009915368821</v>
      </c>
      <c r="K33" s="54">
        <f>K28/I28</f>
        <v>0.33541990084631179</v>
      </c>
      <c r="L33" s="2"/>
      <c r="M33" s="2"/>
    </row>
    <row r="34" spans="1:1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55"/>
    </row>
    <row r="35" spans="1:15" ht="28.5" x14ac:dyDescent="0.3">
      <c r="A35" s="56" t="s">
        <v>58</v>
      </c>
      <c r="B35" s="57" t="s">
        <v>3</v>
      </c>
      <c r="C35" s="57" t="s">
        <v>4</v>
      </c>
      <c r="D35" s="57" t="s">
        <v>5</v>
      </c>
      <c r="I35" s="2"/>
      <c r="J35" s="3"/>
      <c r="K35" s="3"/>
      <c r="L35" s="2"/>
      <c r="M35" s="2"/>
      <c r="O35" s="55"/>
    </row>
    <row r="36" spans="1:15" x14ac:dyDescent="0.3">
      <c r="A36" s="43" t="s">
        <v>59</v>
      </c>
      <c r="B36" s="44">
        <v>1556</v>
      </c>
      <c r="C36" s="44">
        <v>1270</v>
      </c>
      <c r="D36" s="44">
        <v>2826</v>
      </c>
      <c r="I36" s="2"/>
      <c r="J36" s="2"/>
      <c r="K36" s="2"/>
      <c r="L36" s="2"/>
      <c r="M36" s="2"/>
      <c r="O36" s="55"/>
    </row>
    <row r="37" spans="1:15" x14ac:dyDescent="0.3">
      <c r="A37" s="43" t="s">
        <v>60</v>
      </c>
      <c r="B37" s="44">
        <v>41460</v>
      </c>
      <c r="C37" s="44">
        <v>45418</v>
      </c>
      <c r="D37" s="44">
        <v>86878</v>
      </c>
      <c r="I37" s="2"/>
      <c r="J37" s="2"/>
      <c r="K37" s="2"/>
      <c r="L37" s="2"/>
      <c r="M37" s="2"/>
      <c r="O37" s="55"/>
    </row>
    <row r="38" spans="1:15" x14ac:dyDescent="0.3">
      <c r="A38" s="43" t="s">
        <v>61</v>
      </c>
      <c r="B38" s="44">
        <v>2396</v>
      </c>
      <c r="C38" s="44">
        <v>2946</v>
      </c>
      <c r="D38" s="44">
        <f t="shared" ref="D38:D39" si="2">SUM(B38:C38)</f>
        <v>5342</v>
      </c>
      <c r="E38" s="61"/>
      <c r="I38" s="2"/>
      <c r="J38" s="2"/>
      <c r="K38" s="2"/>
      <c r="L38" s="2"/>
      <c r="M38" s="2"/>
      <c r="O38" s="55"/>
    </row>
    <row r="39" spans="1:15" x14ac:dyDescent="0.3">
      <c r="A39" s="43" t="s">
        <v>62</v>
      </c>
      <c r="B39" s="44"/>
      <c r="C39" s="44"/>
      <c r="D39" s="44">
        <f t="shared" si="2"/>
        <v>0</v>
      </c>
      <c r="I39" s="2"/>
      <c r="J39" s="2"/>
      <c r="K39" s="2"/>
      <c r="L39" s="2"/>
      <c r="M39" s="2"/>
      <c r="O39" s="55"/>
    </row>
    <row r="40" spans="1:15" x14ac:dyDescent="0.3">
      <c r="I40" s="2"/>
      <c r="J40" s="2"/>
      <c r="K40" s="2"/>
      <c r="L40" s="2"/>
      <c r="M40" s="2"/>
      <c r="O40" s="55"/>
    </row>
    <row r="41" spans="1:15" x14ac:dyDescent="0.3">
      <c r="I41" s="2"/>
      <c r="J41" s="2"/>
      <c r="K41" s="2"/>
      <c r="L41" s="2"/>
      <c r="M41" s="2"/>
      <c r="O41" s="55"/>
    </row>
    <row r="42" spans="1:15" x14ac:dyDescent="0.3">
      <c r="I42" s="2"/>
      <c r="J42" s="2"/>
      <c r="K42" s="3"/>
      <c r="L42" s="2"/>
      <c r="M42" s="4"/>
    </row>
    <row r="43" spans="1:15" x14ac:dyDescent="0.3">
      <c r="I43" s="2"/>
      <c r="J43" s="2"/>
      <c r="K43" s="3"/>
      <c r="L43" s="2"/>
      <c r="M43" s="4"/>
    </row>
    <row r="44" spans="1:15" x14ac:dyDescent="0.3">
      <c r="I44" s="2"/>
      <c r="J44" s="2"/>
      <c r="K44" s="3"/>
      <c r="L44" s="2"/>
      <c r="M44" s="4"/>
    </row>
    <row r="48" spans="1:15" x14ac:dyDescent="0.3">
      <c r="F48" s="58"/>
    </row>
  </sheetData>
  <mergeCells count="1">
    <mergeCell ref="A21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 Fernández</dc:creator>
  <cp:lastModifiedBy>Elda Fernández</cp:lastModifiedBy>
  <dcterms:created xsi:type="dcterms:W3CDTF">2024-05-13T20:16:38Z</dcterms:created>
  <dcterms:modified xsi:type="dcterms:W3CDTF">2024-05-21T21:19:15Z</dcterms:modified>
</cp:coreProperties>
</file>