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2\PUBLICACION\TRIMESTRE 4\"/>
    </mc:Choice>
  </mc:AlternateContent>
  <bookViews>
    <workbookView xWindow="-120" yWindow="-120" windowWidth="20730" windowHeight="11160"/>
  </bookViews>
  <sheets>
    <sheet name="2022" sheetId="1" r:id="rId1"/>
  </sheets>
  <definedNames>
    <definedName name="_xlnm._FilterDatabase" localSheetId="0" hidden="1">'2022'!$A$9:$S$9</definedName>
    <definedName name="_xlnm.Print_Area" localSheetId="0">'2022'!$F:$K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9" i="1" l="1"/>
  <c r="R249" i="1"/>
  <c r="Q249" i="1"/>
  <c r="S246" i="1"/>
  <c r="R246" i="1"/>
  <c r="Q246" i="1"/>
  <c r="S243" i="1"/>
  <c r="R243" i="1"/>
  <c r="Q243" i="1"/>
  <c r="S240" i="1"/>
  <c r="R240" i="1"/>
  <c r="Q240" i="1"/>
  <c r="S237" i="1"/>
  <c r="R237" i="1"/>
  <c r="Q237" i="1"/>
  <c r="S234" i="1"/>
  <c r="R234" i="1"/>
  <c r="Q234" i="1"/>
  <c r="S231" i="1"/>
  <c r="R231" i="1"/>
  <c r="Q231" i="1"/>
  <c r="S228" i="1"/>
  <c r="R228" i="1"/>
  <c r="Q228" i="1"/>
  <c r="S225" i="1"/>
  <c r="R225" i="1"/>
  <c r="Q225" i="1"/>
  <c r="S222" i="1"/>
  <c r="R222" i="1"/>
  <c r="Q222" i="1"/>
  <c r="S528" i="1" l="1"/>
  <c r="R528" i="1"/>
  <c r="S525" i="1"/>
  <c r="R525" i="1"/>
  <c r="S522" i="1"/>
  <c r="R522" i="1"/>
  <c r="S519" i="1"/>
  <c r="R519" i="1"/>
  <c r="S516" i="1"/>
  <c r="R516" i="1"/>
  <c r="S514" i="1"/>
  <c r="R514" i="1"/>
  <c r="R513" i="1" s="1"/>
  <c r="S513" i="1"/>
  <c r="S510" i="1"/>
  <c r="R510" i="1"/>
  <c r="S507" i="1"/>
  <c r="R507" i="1"/>
  <c r="S501" i="1"/>
  <c r="R501" i="1"/>
  <c r="S498" i="1"/>
  <c r="R498" i="1"/>
  <c r="S495" i="1"/>
  <c r="R495" i="1"/>
  <c r="S492" i="1"/>
  <c r="R492" i="1"/>
  <c r="S489" i="1"/>
  <c r="R489" i="1"/>
  <c r="S486" i="1"/>
  <c r="R486" i="1"/>
  <c r="S483" i="1"/>
  <c r="R483" i="1"/>
  <c r="S480" i="1"/>
  <c r="R480" i="1"/>
  <c r="S477" i="1"/>
  <c r="R477" i="1"/>
  <c r="S474" i="1"/>
  <c r="R474" i="1"/>
  <c r="S471" i="1"/>
  <c r="R471" i="1"/>
  <c r="S468" i="1"/>
  <c r="R468" i="1"/>
  <c r="S465" i="1"/>
  <c r="R465" i="1"/>
  <c r="S462" i="1"/>
  <c r="R462" i="1"/>
  <c r="S459" i="1"/>
  <c r="R459" i="1"/>
  <c r="S456" i="1"/>
  <c r="R456" i="1"/>
  <c r="S453" i="1"/>
  <c r="R453" i="1"/>
  <c r="R450" i="1"/>
  <c r="S447" i="1"/>
  <c r="R447" i="1"/>
  <c r="S444" i="1"/>
  <c r="R444" i="1"/>
  <c r="S438" i="1" l="1"/>
  <c r="R438" i="1"/>
  <c r="Q438" i="1"/>
  <c r="S435" i="1"/>
  <c r="R435" i="1"/>
  <c r="Q435" i="1"/>
  <c r="S432" i="1"/>
  <c r="R432" i="1"/>
  <c r="Q432" i="1"/>
  <c r="S429" i="1"/>
  <c r="R429" i="1"/>
  <c r="Q429" i="1"/>
  <c r="S426" i="1"/>
  <c r="R426" i="1"/>
  <c r="Q426" i="1"/>
  <c r="S423" i="1"/>
  <c r="R423" i="1"/>
  <c r="Q423" i="1"/>
  <c r="S420" i="1"/>
  <c r="R420" i="1"/>
  <c r="Q420" i="1"/>
  <c r="S408" i="1"/>
  <c r="R408" i="1"/>
  <c r="Q408" i="1"/>
  <c r="S405" i="1"/>
  <c r="R405" i="1"/>
  <c r="Q405" i="1"/>
  <c r="S402" i="1"/>
  <c r="R402" i="1"/>
  <c r="Q402" i="1"/>
  <c r="S399" i="1"/>
  <c r="R399" i="1"/>
  <c r="Q399" i="1"/>
  <c r="S396" i="1"/>
  <c r="R396" i="1"/>
  <c r="Q396" i="1"/>
  <c r="S393" i="1"/>
  <c r="R393" i="1"/>
  <c r="Q393" i="1"/>
  <c r="S390" i="1"/>
  <c r="R390" i="1"/>
  <c r="Q390" i="1"/>
  <c r="S387" i="1"/>
  <c r="R387" i="1"/>
  <c r="Q387" i="1"/>
  <c r="S384" i="1"/>
  <c r="R384" i="1"/>
  <c r="Q384" i="1"/>
  <c r="S381" i="1"/>
  <c r="R381" i="1"/>
  <c r="Q381" i="1"/>
  <c r="S378" i="1"/>
  <c r="R378" i="1"/>
  <c r="Q378" i="1"/>
  <c r="S375" i="1"/>
  <c r="R375" i="1"/>
  <c r="Q375" i="1"/>
  <c r="S372" i="1"/>
  <c r="R372" i="1"/>
  <c r="Q372" i="1"/>
  <c r="S369" i="1"/>
  <c r="R369" i="1"/>
  <c r="Q369" i="1"/>
  <c r="S366" i="1"/>
  <c r="R366" i="1"/>
  <c r="Q366" i="1"/>
  <c r="S363" i="1"/>
  <c r="R363" i="1"/>
  <c r="Q363" i="1"/>
  <c r="S360" i="1"/>
  <c r="R360" i="1"/>
  <c r="Q360" i="1"/>
  <c r="S357" i="1"/>
  <c r="R357" i="1"/>
  <c r="Q357" i="1"/>
  <c r="S354" i="1"/>
  <c r="R354" i="1"/>
  <c r="Q354" i="1"/>
  <c r="S351" i="1"/>
  <c r="R351" i="1"/>
  <c r="Q351" i="1"/>
  <c r="S348" i="1"/>
  <c r="R348" i="1"/>
  <c r="Q348" i="1"/>
  <c r="S345" i="1"/>
  <c r="R345" i="1"/>
  <c r="Q345" i="1"/>
  <c r="S342" i="1"/>
  <c r="R342" i="1"/>
  <c r="Q342" i="1"/>
  <c r="S339" i="1"/>
  <c r="R339" i="1"/>
  <c r="Q339" i="1"/>
  <c r="S336" i="1"/>
  <c r="R336" i="1"/>
  <c r="Q336" i="1"/>
  <c r="S333" i="1"/>
  <c r="R333" i="1"/>
  <c r="Q333" i="1"/>
  <c r="S330" i="1"/>
  <c r="R330" i="1"/>
  <c r="Q330" i="1"/>
  <c r="S327" i="1"/>
  <c r="R327" i="1"/>
  <c r="Q327" i="1"/>
  <c r="S324" i="1"/>
  <c r="R324" i="1"/>
  <c r="Q324" i="1"/>
  <c r="S321" i="1"/>
  <c r="R321" i="1"/>
  <c r="Q321" i="1"/>
  <c r="S318" i="1"/>
  <c r="R318" i="1"/>
  <c r="Q318" i="1"/>
  <c r="S315" i="1"/>
  <c r="R315" i="1"/>
  <c r="Q315" i="1"/>
  <c r="S312" i="1"/>
  <c r="R312" i="1"/>
  <c r="Q312" i="1"/>
  <c r="S309" i="1"/>
  <c r="R309" i="1"/>
  <c r="Q309" i="1"/>
  <c r="S306" i="1"/>
  <c r="R306" i="1"/>
  <c r="Q306" i="1"/>
  <c r="S303" i="1"/>
  <c r="R303" i="1"/>
  <c r="Q303" i="1"/>
  <c r="S300" i="1"/>
  <c r="R300" i="1"/>
  <c r="Q300" i="1"/>
  <c r="S297" i="1"/>
  <c r="R297" i="1"/>
  <c r="Q297" i="1"/>
  <c r="S294" i="1"/>
  <c r="R294" i="1"/>
  <c r="Q294" i="1"/>
  <c r="S291" i="1"/>
  <c r="R291" i="1"/>
  <c r="Q291" i="1"/>
  <c r="S288" i="1"/>
  <c r="R288" i="1"/>
  <c r="Q288" i="1"/>
  <c r="S285" i="1"/>
  <c r="Q285" i="1"/>
  <c r="R285" i="1"/>
  <c r="S282" i="1"/>
  <c r="R282" i="1"/>
  <c r="Q282" i="1"/>
  <c r="S279" i="1"/>
  <c r="R279" i="1"/>
  <c r="Q279" i="1"/>
  <c r="S276" i="1"/>
  <c r="R276" i="1"/>
  <c r="Q276" i="1"/>
  <c r="S273" i="1"/>
  <c r="R273" i="1"/>
  <c r="Q273" i="1"/>
  <c r="S270" i="1"/>
  <c r="R270" i="1"/>
  <c r="Q270" i="1"/>
  <c r="S267" i="1"/>
  <c r="R267" i="1"/>
  <c r="Q267" i="1"/>
  <c r="S264" i="1"/>
  <c r="R264" i="1"/>
  <c r="Q264" i="1"/>
  <c r="S262" i="1"/>
  <c r="R262" i="1"/>
  <c r="Q262" i="1"/>
  <c r="S260" i="1"/>
  <c r="R260" i="1"/>
  <c r="Q260" i="1"/>
  <c r="S252" i="1"/>
  <c r="R252" i="1"/>
  <c r="Q252" i="1"/>
  <c r="S256" i="1"/>
  <c r="R256" i="1"/>
  <c r="Q256" i="1"/>
  <c r="S219" i="1" l="1"/>
  <c r="R219" i="1"/>
  <c r="Q219" i="1"/>
  <c r="S216" i="1"/>
  <c r="R216" i="1"/>
  <c r="Q216" i="1"/>
  <c r="S213" i="1"/>
  <c r="R213" i="1"/>
  <c r="Q213" i="1"/>
  <c r="S210" i="1"/>
  <c r="R210" i="1"/>
  <c r="Q210" i="1"/>
  <c r="S207" i="1"/>
  <c r="R207" i="1"/>
  <c r="Q207" i="1"/>
  <c r="S204" i="1"/>
  <c r="R204" i="1"/>
  <c r="Q204" i="1"/>
  <c r="S201" i="1"/>
  <c r="R201" i="1"/>
  <c r="Q201" i="1"/>
  <c r="S198" i="1" l="1"/>
  <c r="R198" i="1"/>
  <c r="Q198" i="1"/>
  <c r="S192" i="1"/>
  <c r="R192" i="1"/>
  <c r="Q192" i="1"/>
  <c r="S189" i="1"/>
  <c r="R189" i="1"/>
  <c r="Q189" i="1"/>
  <c r="S186" i="1"/>
  <c r="R186" i="1"/>
  <c r="Q186" i="1"/>
  <c r="S183" i="1"/>
  <c r="R183" i="1"/>
  <c r="Q183" i="1"/>
  <c r="S180" i="1"/>
  <c r="R180" i="1"/>
  <c r="Q180" i="1"/>
  <c r="S177" i="1"/>
  <c r="Q177" i="1"/>
  <c r="R177" i="1"/>
  <c r="S174" i="1"/>
  <c r="R174" i="1"/>
  <c r="Q174" i="1"/>
  <c r="S171" i="1"/>
  <c r="R171" i="1"/>
  <c r="Q171" i="1"/>
  <c r="S168" i="1"/>
  <c r="R168" i="1"/>
  <c r="Q168" i="1"/>
  <c r="S165" i="1" l="1"/>
  <c r="R165" i="1"/>
  <c r="Q165" i="1"/>
  <c r="S162" i="1"/>
  <c r="R162" i="1"/>
  <c r="Q162" i="1"/>
  <c r="S159" i="1"/>
  <c r="R159" i="1"/>
  <c r="Q159" i="1"/>
  <c r="R156" i="1"/>
  <c r="Q156" i="1"/>
  <c r="S156" i="1"/>
  <c r="S153" i="1"/>
  <c r="R153" i="1"/>
  <c r="Q153" i="1"/>
  <c r="S150" i="1"/>
  <c r="R150" i="1"/>
  <c r="Q150" i="1"/>
  <c r="S147" i="1"/>
  <c r="R147" i="1"/>
  <c r="Q147" i="1"/>
  <c r="R144" i="1"/>
  <c r="Q144" i="1"/>
  <c r="S144" i="1"/>
  <c r="S141" i="1"/>
  <c r="R141" i="1"/>
  <c r="Q141" i="1"/>
  <c r="S138" i="1"/>
  <c r="Q137" i="1"/>
  <c r="R136" i="1"/>
  <c r="Q136" i="1" s="1"/>
  <c r="S135" i="1"/>
  <c r="S132" i="1"/>
  <c r="S129" i="1"/>
  <c r="R129" i="1"/>
  <c r="Q129" i="1"/>
  <c r="R126" i="1"/>
  <c r="Q126" i="1"/>
  <c r="S126" i="1"/>
  <c r="S123" i="1"/>
  <c r="Q120" i="1"/>
  <c r="S120" i="1"/>
  <c r="Q119" i="1"/>
  <c r="R119" i="1" s="1"/>
  <c r="S119" i="1" s="1"/>
  <c r="Q118" i="1"/>
  <c r="R118" i="1" s="1"/>
  <c r="S114" i="1"/>
  <c r="R114" i="1"/>
  <c r="Q114" i="1"/>
  <c r="Q111" i="1"/>
  <c r="S111" i="1"/>
  <c r="R111" i="1"/>
  <c r="S103" i="1"/>
  <c r="R103" i="1"/>
  <c r="Q103" i="1"/>
  <c r="S106" i="1"/>
  <c r="R106" i="1"/>
  <c r="Q106" i="1"/>
  <c r="R135" i="1" l="1"/>
  <c r="Q135" i="1"/>
  <c r="R120" i="1"/>
  <c r="S118" i="1"/>
  <c r="S117" i="1" s="1"/>
  <c r="R117" i="1"/>
  <c r="Q117" i="1"/>
  <c r="R99" i="1" l="1"/>
  <c r="R98" i="1"/>
  <c r="S100" i="1"/>
  <c r="R100" i="1"/>
  <c r="Q100" i="1"/>
  <c r="Q97" i="1"/>
  <c r="S94" i="1"/>
  <c r="R94" i="1"/>
  <c r="Q94" i="1"/>
  <c r="S91" i="1"/>
  <c r="R91" i="1"/>
  <c r="Q91" i="1"/>
  <c r="S88" i="1"/>
  <c r="R88" i="1"/>
  <c r="Q88" i="1"/>
  <c r="S85" i="1"/>
  <c r="R85" i="1"/>
  <c r="Q85" i="1"/>
  <c r="S82" i="1"/>
  <c r="R82" i="1"/>
  <c r="Q82" i="1"/>
  <c r="S79" i="1"/>
  <c r="R79" i="1"/>
  <c r="Q79" i="1"/>
  <c r="R97" i="1" l="1"/>
  <c r="S97" i="1"/>
  <c r="S76" i="1"/>
  <c r="R76" i="1"/>
  <c r="Q76" i="1"/>
  <c r="S73" i="1"/>
  <c r="R73" i="1"/>
  <c r="Q73" i="1"/>
  <c r="S70" i="1"/>
  <c r="R70" i="1"/>
  <c r="Q70" i="1"/>
  <c r="S67" i="1"/>
  <c r="R67" i="1"/>
  <c r="Q67" i="1"/>
  <c r="S64" i="1"/>
  <c r="R64" i="1"/>
  <c r="Q64" i="1"/>
  <c r="S61" i="1"/>
  <c r="R61" i="1"/>
  <c r="Q61" i="1"/>
  <c r="S58" i="1" l="1"/>
  <c r="R58" i="1"/>
  <c r="Q58" i="1"/>
  <c r="S55" i="1"/>
  <c r="R55" i="1"/>
  <c r="Q55" i="1"/>
  <c r="S52" i="1"/>
  <c r="R52" i="1"/>
  <c r="Q52" i="1"/>
  <c r="S49" i="1"/>
  <c r="R49" i="1"/>
  <c r="Q49" i="1"/>
  <c r="S46" i="1"/>
  <c r="R46" i="1"/>
  <c r="Q46" i="1"/>
  <c r="S43" i="1"/>
  <c r="R43" i="1"/>
  <c r="Q43" i="1"/>
  <c r="S40" i="1"/>
  <c r="R40" i="1"/>
  <c r="Q40" i="1"/>
  <c r="S37" i="1"/>
  <c r="R37" i="1"/>
  <c r="Q37" i="1"/>
  <c r="S34" i="1"/>
  <c r="R34" i="1"/>
  <c r="Q34" i="1"/>
  <c r="S31" i="1"/>
  <c r="R31" i="1"/>
  <c r="Q31" i="1"/>
  <c r="S28" i="1"/>
  <c r="R28" i="1"/>
  <c r="Q28" i="1"/>
  <c r="R26" i="1" l="1"/>
  <c r="R25" i="1" s="1"/>
  <c r="R22" i="1"/>
  <c r="R19" i="1"/>
  <c r="R16" i="1"/>
  <c r="R13" i="1"/>
  <c r="Q25" i="1"/>
  <c r="S22" i="1"/>
  <c r="Q22" i="1"/>
  <c r="S19" i="1"/>
  <c r="Q19" i="1"/>
  <c r="S16" i="1"/>
  <c r="S13" i="1" l="1"/>
  <c r="Q16" i="1"/>
  <c r="Q13" i="1"/>
  <c r="Q495" i="1" l="1"/>
  <c r="Q528" i="1" l="1"/>
  <c r="Q525" i="1"/>
  <c r="Q522" i="1"/>
  <c r="Q519" i="1"/>
  <c r="Q516" i="1"/>
  <c r="Q514" i="1"/>
  <c r="Q513" i="1" s="1"/>
  <c r="Q510" i="1"/>
  <c r="Q507" i="1"/>
  <c r="Q501" i="1" l="1"/>
  <c r="Q498" i="1"/>
  <c r="Q486" i="1"/>
  <c r="Q477" i="1"/>
  <c r="Q468" i="1"/>
  <c r="Q465" i="1"/>
  <c r="Q462" i="1"/>
  <c r="Q459" i="1"/>
  <c r="Q447" i="1"/>
  <c r="Q444" i="1" l="1"/>
  <c r="P249" i="1" l="1"/>
  <c r="P246" i="1"/>
  <c r="P243" i="1"/>
  <c r="P240" i="1"/>
  <c r="P237" i="1"/>
  <c r="P234" i="1"/>
  <c r="P231" i="1"/>
  <c r="P228" i="1"/>
  <c r="P225" i="1"/>
  <c r="P171" i="1" l="1"/>
  <c r="P459" i="1" l="1"/>
  <c r="P219" i="1" l="1"/>
  <c r="P216" i="1"/>
  <c r="P213" i="1"/>
  <c r="P210" i="1"/>
  <c r="P207" i="1"/>
  <c r="P204" i="1"/>
  <c r="P438" i="1" l="1"/>
  <c r="P435" i="1"/>
  <c r="P432" i="1"/>
  <c r="P429" i="1"/>
  <c r="P426" i="1"/>
  <c r="P423" i="1"/>
  <c r="P420" i="1"/>
  <c r="P408" i="1"/>
  <c r="P405" i="1"/>
  <c r="P402" i="1"/>
  <c r="P399" i="1"/>
  <c r="P396" i="1"/>
  <c r="P393" i="1"/>
  <c r="P390" i="1"/>
  <c r="P387" i="1"/>
  <c r="P384" i="1"/>
  <c r="P381" i="1" l="1"/>
  <c r="P378" i="1"/>
  <c r="P375" i="1"/>
  <c r="P372" i="1"/>
  <c r="P369" i="1"/>
  <c r="P366" i="1"/>
  <c r="P363" i="1"/>
  <c r="P333" i="1"/>
  <c r="P330" i="1"/>
  <c r="P282" i="1"/>
  <c r="P279" i="1"/>
  <c r="P276" i="1"/>
  <c r="P270" i="1"/>
  <c r="P273" i="1"/>
  <c r="P192" i="1"/>
  <c r="P189" i="1"/>
  <c r="P186" i="1"/>
  <c r="P183" i="1"/>
  <c r="P180" i="1"/>
  <c r="P177" i="1"/>
  <c r="O174" i="1"/>
  <c r="P528" i="1"/>
  <c r="P525" i="1"/>
  <c r="P519" i="1"/>
  <c r="P516" i="1"/>
  <c r="P511" i="1"/>
  <c r="P510" i="1" s="1"/>
  <c r="P507" i="1"/>
  <c r="P501" i="1"/>
  <c r="P492" i="1"/>
  <c r="P489" i="1"/>
  <c r="P483" i="1"/>
  <c r="P480" i="1"/>
  <c r="P474" i="1"/>
  <c r="P471" i="1"/>
  <c r="P465" i="1"/>
  <c r="P462" i="1"/>
  <c r="P456" i="1"/>
  <c r="P453" i="1"/>
  <c r="P450" i="1"/>
  <c r="P165" i="1"/>
  <c r="P157" i="1"/>
  <c r="P158" i="1"/>
  <c r="P156" i="1" s="1"/>
  <c r="P151" i="1"/>
  <c r="P162" i="1" l="1"/>
  <c r="P153" i="1"/>
  <c r="P150" i="1"/>
  <c r="P147" i="1"/>
  <c r="P144" i="1"/>
  <c r="P138" i="1"/>
  <c r="P135" i="1"/>
  <c r="P132" i="1"/>
  <c r="P126" i="1"/>
  <c r="P123" i="1"/>
  <c r="P120" i="1"/>
  <c r="P119" i="1"/>
  <c r="P118" i="1"/>
  <c r="P114" i="1"/>
  <c r="P100" i="1"/>
  <c r="P97" i="1"/>
  <c r="P91" i="1"/>
  <c r="P88" i="1"/>
  <c r="P82" i="1"/>
  <c r="P79" i="1"/>
  <c r="P73" i="1"/>
  <c r="P70" i="1"/>
  <c r="P58" i="1"/>
  <c r="P55" i="1"/>
  <c r="P49" i="1"/>
  <c r="P46" i="1"/>
  <c r="P43" i="1"/>
  <c r="P37" i="1"/>
  <c r="P34" i="1"/>
  <c r="P31" i="1"/>
  <c r="P25" i="1"/>
  <c r="P22" i="1"/>
  <c r="P19" i="1"/>
  <c r="P117" i="1" l="1"/>
  <c r="J438" i="1"/>
  <c r="H438" i="1"/>
  <c r="O438" i="1"/>
  <c r="N438" i="1"/>
  <c r="M438" i="1"/>
  <c r="O435" i="1"/>
  <c r="N435" i="1"/>
  <c r="M435" i="1"/>
  <c r="J435" i="1"/>
  <c r="H435" i="1"/>
  <c r="O432" i="1"/>
  <c r="N432" i="1"/>
  <c r="M432" i="1"/>
  <c r="J432" i="1"/>
  <c r="H432" i="1" l="1"/>
  <c r="O249" i="1" l="1"/>
  <c r="O246" i="1"/>
  <c r="O243" i="1"/>
  <c r="O240" i="1"/>
  <c r="O237" i="1"/>
  <c r="O234" i="1"/>
  <c r="O231" i="1"/>
  <c r="O228" i="1"/>
  <c r="O225" i="1"/>
  <c r="N249" i="1"/>
  <c r="N246" i="1"/>
  <c r="N243" i="1"/>
  <c r="N240" i="1"/>
  <c r="N237" i="1"/>
  <c r="N234" i="1"/>
  <c r="N231" i="1"/>
  <c r="N228" i="1"/>
  <c r="N225" i="1"/>
  <c r="O219" i="1" l="1"/>
  <c r="N219" i="1"/>
  <c r="O192" i="1"/>
  <c r="N192" i="1"/>
  <c r="O189" i="1"/>
  <c r="N189" i="1"/>
  <c r="O186" i="1"/>
  <c r="N186" i="1"/>
  <c r="O528" i="1" l="1"/>
  <c r="N528" i="1"/>
  <c r="M528" i="1"/>
  <c r="O525" i="1"/>
  <c r="N525" i="1"/>
  <c r="M525" i="1"/>
  <c r="O519" i="1"/>
  <c r="N519" i="1"/>
  <c r="O516" i="1"/>
  <c r="N516" i="1"/>
  <c r="O513" i="1"/>
  <c r="N513" i="1"/>
  <c r="O510" i="1" l="1"/>
  <c r="N510" i="1"/>
  <c r="O507" i="1"/>
  <c r="N507" i="1"/>
  <c r="O501" i="1"/>
  <c r="N501" i="1"/>
  <c r="O499" i="1"/>
  <c r="O498" i="1" s="1"/>
  <c r="O495" i="1"/>
  <c r="N495" i="1"/>
  <c r="O493" i="1"/>
  <c r="N492" i="1"/>
  <c r="O491" i="1"/>
  <c r="O490" i="1"/>
  <c r="N489" i="1"/>
  <c r="O486" i="1"/>
  <c r="N486" i="1"/>
  <c r="O485" i="1"/>
  <c r="O484" i="1"/>
  <c r="N483" i="1"/>
  <c r="O482" i="1"/>
  <c r="O481" i="1"/>
  <c r="N480" i="1"/>
  <c r="O477" i="1"/>
  <c r="N477" i="1"/>
  <c r="O476" i="1"/>
  <c r="O475" i="1"/>
  <c r="N474" i="1"/>
  <c r="O473" i="1"/>
  <c r="O472" i="1"/>
  <c r="N471" i="1"/>
  <c r="O468" i="1"/>
  <c r="N468" i="1"/>
  <c r="O465" i="1"/>
  <c r="N465" i="1"/>
  <c r="O463" i="1"/>
  <c r="O462" i="1" s="1"/>
  <c r="N462" i="1"/>
  <c r="O459" i="1"/>
  <c r="N459" i="1"/>
  <c r="O458" i="1"/>
  <c r="O457" i="1"/>
  <c r="Q456" i="1" s="1"/>
  <c r="N456" i="1"/>
  <c r="O455" i="1"/>
  <c r="O454" i="1"/>
  <c r="N453" i="1"/>
  <c r="O452" i="1"/>
  <c r="O451" i="1"/>
  <c r="N450" i="1"/>
  <c r="O447" i="1"/>
  <c r="N447" i="1"/>
  <c r="S451" i="1" l="1"/>
  <c r="Q451" i="1"/>
  <c r="S452" i="1"/>
  <c r="Q452" i="1"/>
  <c r="Q453" i="1"/>
  <c r="Q474" i="1"/>
  <c r="Q483" i="1"/>
  <c r="O492" i="1"/>
  <c r="Q492" i="1"/>
  <c r="Q471" i="1"/>
  <c r="Q480" i="1"/>
  <c r="Q489" i="1"/>
  <c r="O474" i="1"/>
  <c r="O483" i="1"/>
  <c r="O453" i="1"/>
  <c r="O480" i="1"/>
  <c r="O489" i="1"/>
  <c r="O471" i="1"/>
  <c r="O450" i="1"/>
  <c r="O456" i="1"/>
  <c r="Q450" i="1" l="1"/>
  <c r="S450" i="1"/>
  <c r="O333" i="1"/>
  <c r="N333" i="1"/>
  <c r="O330" i="1"/>
  <c r="N330" i="1"/>
  <c r="O324" i="1"/>
  <c r="N324" i="1"/>
  <c r="O430" i="1"/>
  <c r="O429" i="1" s="1"/>
  <c r="M429" i="1"/>
  <c r="O426" i="1"/>
  <c r="N429" i="1"/>
  <c r="N426" i="1"/>
  <c r="M426" i="1"/>
  <c r="O424" i="1"/>
  <c r="O423" i="1" s="1"/>
  <c r="M423" i="1"/>
  <c r="N423" i="1"/>
  <c r="O420" i="1"/>
  <c r="N420" i="1"/>
  <c r="O408" i="1"/>
  <c r="N408" i="1"/>
  <c r="O405" i="1"/>
  <c r="N405" i="1"/>
  <c r="O402" i="1"/>
  <c r="N402" i="1"/>
  <c r="O399" i="1"/>
  <c r="N399" i="1"/>
  <c r="O396" i="1"/>
  <c r="N396" i="1"/>
  <c r="O393" i="1"/>
  <c r="N393" i="1"/>
  <c r="O390" i="1"/>
  <c r="N390" i="1"/>
  <c r="O387" i="1"/>
  <c r="N387" i="1"/>
  <c r="O384" i="1"/>
  <c r="N384" i="1"/>
  <c r="O381" i="1"/>
  <c r="N381" i="1"/>
  <c r="O378" i="1"/>
  <c r="N378" i="1"/>
  <c r="O377" i="1"/>
  <c r="O376" i="1"/>
  <c r="N375" i="1"/>
  <c r="O372" i="1"/>
  <c r="N372" i="1"/>
  <c r="O369" i="1"/>
  <c r="N369" i="1"/>
  <c r="O366" i="1"/>
  <c r="N366" i="1"/>
  <c r="O363" i="1"/>
  <c r="N363" i="1"/>
  <c r="O287" i="1"/>
  <c r="O286" i="1"/>
  <c r="N285" i="1"/>
  <c r="O284" i="1"/>
  <c r="O283" i="1"/>
  <c r="N282" i="1"/>
  <c r="O281" i="1"/>
  <c r="O280" i="1"/>
  <c r="N279" i="1"/>
  <c r="O276" i="1"/>
  <c r="N276" i="1"/>
  <c r="O273" i="1"/>
  <c r="N273" i="1"/>
  <c r="O270" i="1"/>
  <c r="N270" i="1"/>
  <c r="O264" i="1"/>
  <c r="N264" i="1"/>
  <c r="O256" i="1"/>
  <c r="N256" i="1"/>
  <c r="O252" i="1"/>
  <c r="N252" i="1"/>
  <c r="O184" i="1"/>
  <c r="O183" i="1" s="1"/>
  <c r="N183" i="1"/>
  <c r="O182" i="1"/>
  <c r="O181" i="1"/>
  <c r="O179" i="1"/>
  <c r="O178" i="1"/>
  <c r="O216" i="1"/>
  <c r="N216" i="1"/>
  <c r="O213" i="1"/>
  <c r="N213" i="1"/>
  <c r="O210" i="1"/>
  <c r="N210" i="1"/>
  <c r="O207" i="1"/>
  <c r="N207" i="1"/>
  <c r="O204" i="1"/>
  <c r="N204" i="1"/>
  <c r="M204" i="1"/>
  <c r="O198" i="1"/>
  <c r="N198" i="1"/>
  <c r="O165" i="1"/>
  <c r="N165" i="1"/>
  <c r="O162" i="1"/>
  <c r="N162" i="1"/>
  <c r="O159" i="1"/>
  <c r="N159" i="1"/>
  <c r="O156" i="1"/>
  <c r="N156" i="1"/>
  <c r="O153" i="1"/>
  <c r="N153" i="1"/>
  <c r="O150" i="1"/>
  <c r="O279" i="1" l="1"/>
  <c r="O375" i="1"/>
  <c r="O285" i="1"/>
  <c r="O282" i="1"/>
  <c r="O177" i="1"/>
  <c r="O180" i="1"/>
  <c r="N150" i="1"/>
  <c r="N147" i="1" l="1"/>
  <c r="O148" i="1"/>
  <c r="O147" i="1" s="1"/>
  <c r="O144" i="1"/>
  <c r="N144" i="1"/>
  <c r="O141" i="1"/>
  <c r="N141" i="1"/>
  <c r="O140" i="1"/>
  <c r="R140" i="1" s="1"/>
  <c r="O139" i="1"/>
  <c r="R139" i="1" s="1"/>
  <c r="Q139" i="1" s="1"/>
  <c r="N138" i="1"/>
  <c r="O135" i="1"/>
  <c r="N135" i="1"/>
  <c r="O134" i="1"/>
  <c r="Q134" i="1" s="1"/>
  <c r="O133" i="1"/>
  <c r="R133" i="1" s="1"/>
  <c r="N132" i="1"/>
  <c r="O129" i="1"/>
  <c r="N129" i="1"/>
  <c r="O128" i="1"/>
  <c r="O127" i="1"/>
  <c r="N126" i="1"/>
  <c r="O125" i="1"/>
  <c r="R125" i="1" s="1"/>
  <c r="Q125" i="1" s="1"/>
  <c r="O124" i="1"/>
  <c r="R124" i="1" s="1"/>
  <c r="N123" i="1"/>
  <c r="N120" i="1"/>
  <c r="O122" i="1"/>
  <c r="O121" i="1"/>
  <c r="O117" i="1"/>
  <c r="N117" i="1"/>
  <c r="O116" i="1"/>
  <c r="O115" i="1"/>
  <c r="N114" i="1"/>
  <c r="O111" i="1"/>
  <c r="N111" i="1"/>
  <c r="O102" i="1"/>
  <c r="O101" i="1"/>
  <c r="N100" i="1"/>
  <c r="O99" i="1"/>
  <c r="O98" i="1"/>
  <c r="N97" i="1"/>
  <c r="O94" i="1"/>
  <c r="N94" i="1"/>
  <c r="O93" i="1"/>
  <c r="O92" i="1"/>
  <c r="O90" i="1"/>
  <c r="O89" i="1"/>
  <c r="O84" i="1"/>
  <c r="O83" i="1"/>
  <c r="O81" i="1"/>
  <c r="O80" i="1"/>
  <c r="O75" i="1"/>
  <c r="O74" i="1"/>
  <c r="O58" i="1"/>
  <c r="O50" i="1"/>
  <c r="O49" i="1" s="1"/>
  <c r="O47" i="1"/>
  <c r="O46" i="1" s="1"/>
  <c r="O44" i="1"/>
  <c r="O43" i="1" s="1"/>
  <c r="O40" i="1"/>
  <c r="O38" i="1"/>
  <c r="O37" i="1" s="1"/>
  <c r="O35" i="1"/>
  <c r="O34" i="1" s="1"/>
  <c r="O26" i="1"/>
  <c r="O23" i="1"/>
  <c r="O22" i="1" s="1"/>
  <c r="O19" i="1"/>
  <c r="N19" i="1"/>
  <c r="O85" i="1"/>
  <c r="O76" i="1"/>
  <c r="O70" i="1"/>
  <c r="O67" i="1"/>
  <c r="O64" i="1"/>
  <c r="O55" i="1"/>
  <c r="O52" i="1"/>
  <c r="O31" i="1"/>
  <c r="O28" i="1"/>
  <c r="O16" i="1"/>
  <c r="R138" i="1" l="1"/>
  <c r="Q140" i="1"/>
  <c r="Q138" i="1" s="1"/>
  <c r="Q124" i="1"/>
  <c r="Q123" i="1" s="1"/>
  <c r="R123" i="1"/>
  <c r="R132" i="1"/>
  <c r="Q133" i="1"/>
  <c r="Q132" i="1" s="1"/>
  <c r="O25" i="1"/>
  <c r="S26" i="1"/>
  <c r="S25" i="1" s="1"/>
  <c r="O73" i="1"/>
  <c r="O82" i="1"/>
  <c r="O97" i="1"/>
  <c r="O114" i="1"/>
  <c r="O138" i="1"/>
  <c r="O100" i="1"/>
  <c r="O120" i="1"/>
  <c r="O123" i="1"/>
  <c r="O126" i="1"/>
  <c r="O132" i="1"/>
  <c r="O79" i="1"/>
  <c r="O88" i="1"/>
  <c r="O91" i="1"/>
  <c r="N85" i="1" l="1"/>
  <c r="N76" i="1"/>
  <c r="N67" i="1"/>
  <c r="N64" i="1"/>
  <c r="N52" i="1"/>
  <c r="N40" i="1"/>
  <c r="N28" i="1"/>
  <c r="N16" i="1"/>
  <c r="N22" i="1"/>
  <c r="N25" i="1"/>
  <c r="N31" i="1"/>
  <c r="N34" i="1"/>
  <c r="N37" i="1"/>
  <c r="N43" i="1"/>
  <c r="N46" i="1"/>
  <c r="N49" i="1"/>
  <c r="N55" i="1"/>
  <c r="N58" i="1"/>
  <c r="N70" i="1"/>
  <c r="N73" i="1"/>
  <c r="N79" i="1"/>
  <c r="N82" i="1"/>
  <c r="N88" i="1"/>
  <c r="N91" i="1"/>
  <c r="J528" i="1"/>
  <c r="H528" i="1"/>
  <c r="J525" i="1"/>
  <c r="H525" i="1"/>
  <c r="J522" i="1"/>
  <c r="H522" i="1"/>
  <c r="J429" i="1" l="1"/>
  <c r="H429" i="1"/>
  <c r="J426" i="1"/>
  <c r="H426" i="1"/>
  <c r="J423" i="1"/>
  <c r="H423" i="1"/>
  <c r="J420" i="1"/>
  <c r="H420" i="1"/>
  <c r="H222" i="1" l="1"/>
  <c r="M249" i="1"/>
  <c r="M246" i="1"/>
  <c r="M243" i="1"/>
  <c r="M240" i="1"/>
  <c r="M237" i="1"/>
  <c r="M234" i="1"/>
  <c r="M231" i="1"/>
  <c r="M228" i="1"/>
  <c r="M225" i="1"/>
  <c r="J172" i="1" l="1"/>
  <c r="M405" i="1" l="1"/>
  <c r="M402" i="1"/>
  <c r="M399" i="1"/>
  <c r="M393" i="1"/>
  <c r="M390" i="1"/>
  <c r="M387" i="1"/>
  <c r="M381" i="1"/>
  <c r="M378" i="1"/>
  <c r="M375" i="1"/>
  <c r="M369" i="1"/>
  <c r="M366" i="1"/>
  <c r="M363" i="1"/>
  <c r="M333" i="1"/>
  <c r="M330" i="1"/>
  <c r="M285" i="1"/>
  <c r="M282" i="1"/>
  <c r="M279" i="1"/>
  <c r="M273" i="1"/>
  <c r="M270" i="1"/>
  <c r="M183" i="1" l="1"/>
  <c r="M180" i="1"/>
  <c r="M177" i="1"/>
  <c r="M192" i="1" l="1"/>
  <c r="M189" i="1"/>
  <c r="M501" i="1" l="1"/>
  <c r="M498" i="1"/>
  <c r="M519" i="1"/>
  <c r="M516" i="1"/>
  <c r="M510" i="1"/>
  <c r="M492" i="1"/>
  <c r="M489" i="1"/>
  <c r="M483" i="1"/>
  <c r="M480" i="1"/>
  <c r="M474" i="1"/>
  <c r="M471" i="1"/>
  <c r="M465" i="1" l="1"/>
  <c r="M462" i="1"/>
  <c r="M456" i="1"/>
  <c r="M453" i="1"/>
  <c r="M450" i="1"/>
  <c r="M165" i="1" l="1"/>
  <c r="M162" i="1"/>
  <c r="M156" i="1"/>
  <c r="M150" i="1"/>
  <c r="M153" i="1"/>
  <c r="M147" i="1"/>
  <c r="M144" i="1"/>
  <c r="M138" i="1"/>
  <c r="M132" i="1"/>
  <c r="M126" i="1"/>
  <c r="M123" i="1"/>
  <c r="M120" i="1"/>
  <c r="M117" i="1"/>
  <c r="M114" i="1"/>
  <c r="M100" i="1" l="1"/>
  <c r="M97" i="1"/>
  <c r="M91" i="1"/>
  <c r="M88" i="1"/>
  <c r="M82" i="1"/>
  <c r="M79" i="1"/>
  <c r="M73" i="1"/>
  <c r="M70" i="1"/>
  <c r="M58" i="1" l="1"/>
  <c r="M55" i="1"/>
  <c r="M49" i="1"/>
  <c r="M46" i="1"/>
  <c r="M43" i="1"/>
  <c r="M37" i="1"/>
  <c r="M34" i="1"/>
  <c r="M31" i="1"/>
  <c r="M25" i="1"/>
  <c r="M22" i="1"/>
  <c r="M19" i="1"/>
  <c r="J13" i="1" l="1"/>
  <c r="H13" i="1"/>
  <c r="L13" i="1" l="1"/>
  <c r="H306" i="1" l="1"/>
  <c r="H303" i="1"/>
  <c r="H300" i="1"/>
  <c r="H297" i="1"/>
  <c r="H294" i="1"/>
  <c r="H291" i="1"/>
  <c r="H288" i="1"/>
  <c r="J264" i="1"/>
  <c r="H264" i="1"/>
  <c r="J106" i="1"/>
  <c r="H106" i="1"/>
  <c r="J417" i="1" l="1"/>
  <c r="H417" i="1"/>
  <c r="J414" i="1" l="1"/>
  <c r="H414" i="1"/>
  <c r="J411" i="1"/>
  <c r="H411" i="1"/>
  <c r="H408" i="1"/>
  <c r="J408" i="1"/>
  <c r="J405" i="1"/>
  <c r="H405" i="1"/>
  <c r="J402" i="1"/>
  <c r="H402" i="1"/>
  <c r="J399" i="1"/>
  <c r="H399" i="1"/>
  <c r="J396" i="1"/>
  <c r="H396" i="1"/>
  <c r="J393" i="1"/>
  <c r="H393" i="1"/>
  <c r="J390" i="1"/>
  <c r="H390" i="1"/>
  <c r="J387" i="1"/>
  <c r="H387" i="1"/>
  <c r="J384" i="1"/>
  <c r="H384" i="1"/>
  <c r="J381" i="1"/>
  <c r="H381" i="1"/>
  <c r="J378" i="1"/>
  <c r="H378" i="1"/>
  <c r="H375" i="1"/>
  <c r="J375" i="1"/>
  <c r="J372" i="1"/>
  <c r="H372" i="1"/>
  <c r="J369" i="1"/>
  <c r="H369" i="1"/>
  <c r="J366" i="1"/>
  <c r="H366" i="1"/>
  <c r="J363" i="1"/>
  <c r="H363" i="1"/>
  <c r="J360" i="1"/>
  <c r="H360" i="1"/>
  <c r="H351" i="1"/>
  <c r="H354" i="1"/>
  <c r="H357" i="1"/>
  <c r="J357" i="1"/>
  <c r="J354" i="1"/>
  <c r="J351" i="1"/>
  <c r="J348" i="1"/>
  <c r="H348" i="1"/>
  <c r="J345" i="1"/>
  <c r="H345" i="1"/>
  <c r="J324" i="1"/>
  <c r="H342" i="1"/>
  <c r="J342" i="1"/>
  <c r="J339" i="1"/>
  <c r="H339" i="1"/>
  <c r="J336" i="1"/>
  <c r="H336" i="1"/>
  <c r="J333" i="1"/>
  <c r="H333" i="1"/>
  <c r="J330" i="1"/>
  <c r="H330" i="1"/>
  <c r="J327" i="1"/>
  <c r="H327" i="1"/>
  <c r="H324" i="1"/>
  <c r="J321" i="1"/>
  <c r="H321" i="1"/>
  <c r="H318" i="1"/>
  <c r="J318" i="1"/>
  <c r="J315" i="1"/>
  <c r="H315" i="1"/>
  <c r="J312" i="1"/>
  <c r="H312" i="1"/>
  <c r="J309" i="1"/>
  <c r="H309" i="1"/>
  <c r="J306" i="1"/>
  <c r="J303" i="1"/>
  <c r="J300" i="1"/>
  <c r="J297" i="1"/>
  <c r="J294" i="1"/>
  <c r="J291" i="1"/>
  <c r="J288" i="1"/>
  <c r="J285" i="1"/>
  <c r="H285" i="1"/>
  <c r="J282" i="1"/>
  <c r="J279" i="1"/>
  <c r="H282" i="1"/>
  <c r="H279" i="1"/>
  <c r="H276" i="1"/>
  <c r="J276" i="1"/>
  <c r="J273" i="1"/>
  <c r="H273" i="1"/>
  <c r="J270" i="1"/>
  <c r="H270" i="1"/>
  <c r="J267" i="1"/>
  <c r="H267" i="1"/>
  <c r="J262" i="1"/>
  <c r="H262" i="1"/>
  <c r="J260" i="1"/>
  <c r="H260" i="1"/>
  <c r="H256" i="1"/>
  <c r="J256" i="1"/>
  <c r="J252" i="1"/>
  <c r="H252" i="1"/>
  <c r="J168" i="1"/>
  <c r="H168" i="1"/>
  <c r="J219" i="1"/>
  <c r="H219" i="1"/>
  <c r="J216" i="1"/>
  <c r="H216" i="1"/>
  <c r="J213" i="1"/>
  <c r="H213" i="1"/>
  <c r="J210" i="1"/>
  <c r="H210" i="1"/>
  <c r="H207" i="1"/>
  <c r="J207" i="1"/>
  <c r="J204" i="1"/>
  <c r="H204" i="1"/>
  <c r="H201" i="1"/>
  <c r="J201" i="1"/>
  <c r="J198" i="1"/>
  <c r="H198" i="1"/>
  <c r="J195" i="1"/>
  <c r="H195" i="1"/>
  <c r="H192" i="1"/>
  <c r="J192" i="1"/>
  <c r="J189" i="1"/>
  <c r="H189" i="1"/>
  <c r="J173" i="1"/>
  <c r="H171" i="1"/>
  <c r="J186" i="1"/>
  <c r="H186" i="1"/>
  <c r="J183" i="1"/>
  <c r="H183" i="1"/>
  <c r="J180" i="1"/>
  <c r="H180" i="1"/>
  <c r="J177" i="1"/>
  <c r="H177" i="1"/>
  <c r="J174" i="1"/>
  <c r="H174" i="1"/>
  <c r="J171" i="1" l="1"/>
  <c r="J516" i="1"/>
  <c r="J513" i="1"/>
  <c r="J510" i="1"/>
  <c r="J507" i="1"/>
  <c r="J504" i="1"/>
  <c r="J501" i="1"/>
  <c r="J498" i="1"/>
  <c r="J495" i="1"/>
  <c r="J492" i="1"/>
  <c r="J489" i="1"/>
  <c r="J486" i="1"/>
  <c r="J483" i="1"/>
  <c r="J480" i="1"/>
  <c r="J477" i="1"/>
  <c r="J474" i="1"/>
  <c r="J471" i="1"/>
  <c r="J468" i="1"/>
  <c r="J465" i="1"/>
  <c r="J462" i="1"/>
  <c r="J459" i="1"/>
  <c r="J456" i="1"/>
  <c r="J453" i="1"/>
  <c r="J450" i="1"/>
  <c r="J447" i="1"/>
  <c r="J444" i="1"/>
  <c r="J441" i="1"/>
  <c r="J165" i="1"/>
  <c r="J162" i="1"/>
  <c r="J159" i="1"/>
  <c r="J156" i="1"/>
  <c r="J153" i="1"/>
  <c r="J150" i="1"/>
  <c r="J147" i="1"/>
  <c r="J144" i="1"/>
  <c r="J141" i="1"/>
  <c r="J138" i="1"/>
  <c r="J135" i="1"/>
  <c r="J132" i="1"/>
  <c r="J129" i="1"/>
  <c r="J126" i="1"/>
  <c r="J123" i="1"/>
  <c r="J120" i="1"/>
  <c r="J117" i="1"/>
  <c r="J114" i="1"/>
  <c r="J111" i="1"/>
  <c r="J103" i="1"/>
  <c r="J100" i="1"/>
  <c r="J97" i="1"/>
  <c r="J94" i="1"/>
  <c r="J91" i="1"/>
  <c r="J88" i="1"/>
  <c r="J85" i="1"/>
  <c r="J82" i="1"/>
  <c r="J79" i="1"/>
  <c r="J76" i="1"/>
  <c r="J73" i="1"/>
  <c r="J70" i="1"/>
  <c r="J67" i="1"/>
  <c r="J64" i="1"/>
  <c r="J61" i="1"/>
  <c r="J58" i="1"/>
  <c r="J55" i="1"/>
  <c r="J52" i="1"/>
  <c r="J49" i="1"/>
  <c r="J46" i="1"/>
  <c r="J43" i="1"/>
  <c r="J40" i="1"/>
  <c r="J37" i="1"/>
  <c r="J34" i="1"/>
  <c r="J31" i="1"/>
  <c r="J28" i="1"/>
  <c r="J25" i="1"/>
  <c r="J22" i="1"/>
  <c r="J19" i="1"/>
  <c r="J16" i="1"/>
  <c r="J10" i="1"/>
  <c r="H516" i="1" l="1"/>
  <c r="H513" i="1"/>
  <c r="H510" i="1"/>
  <c r="H507" i="1"/>
  <c r="H504" i="1"/>
  <c r="H501" i="1"/>
  <c r="H498" i="1"/>
  <c r="H495" i="1"/>
  <c r="H492" i="1"/>
  <c r="H489" i="1"/>
  <c r="H486" i="1"/>
  <c r="H483" i="1"/>
  <c r="H480" i="1"/>
  <c r="H477" i="1"/>
  <c r="H474" i="1"/>
  <c r="H471" i="1"/>
  <c r="H468" i="1"/>
  <c r="H465" i="1"/>
  <c r="H462" i="1"/>
  <c r="H459" i="1"/>
  <c r="H456" i="1"/>
  <c r="H453" i="1"/>
  <c r="H450" i="1"/>
  <c r="H447" i="1"/>
  <c r="H444" i="1"/>
  <c r="H441" i="1"/>
  <c r="H165" i="1"/>
  <c r="H162" i="1"/>
  <c r="H159" i="1"/>
  <c r="H156" i="1"/>
  <c r="H153" i="1"/>
  <c r="H150" i="1"/>
  <c r="H147" i="1"/>
  <c r="H144" i="1"/>
  <c r="H141" i="1"/>
  <c r="H138" i="1"/>
  <c r="H135" i="1"/>
  <c r="H132" i="1"/>
  <c r="H129" i="1"/>
  <c r="H126" i="1"/>
  <c r="H123" i="1"/>
  <c r="H120" i="1"/>
  <c r="H117" i="1"/>
  <c r="H114" i="1"/>
  <c r="H111" i="1"/>
  <c r="H103" i="1"/>
  <c r="H100" i="1"/>
  <c r="H97" i="1"/>
  <c r="H94" i="1"/>
  <c r="H91" i="1"/>
  <c r="H88" i="1"/>
  <c r="H85" i="1"/>
  <c r="H82" i="1"/>
  <c r="H79" i="1"/>
  <c r="H76" i="1"/>
  <c r="H73" i="1"/>
  <c r="H70" i="1"/>
  <c r="H67" i="1"/>
  <c r="H64" i="1"/>
  <c r="H61" i="1"/>
  <c r="H58" i="1"/>
  <c r="H55" i="1"/>
  <c r="H52" i="1"/>
  <c r="H49" i="1"/>
  <c r="H46" i="1"/>
  <c r="H43" i="1"/>
  <c r="H40" i="1"/>
  <c r="H37" i="1"/>
  <c r="H34" i="1"/>
  <c r="H31" i="1"/>
  <c r="H28" i="1"/>
  <c r="H25" i="1"/>
  <c r="H22" i="1"/>
  <c r="H19" i="1"/>
  <c r="H16" i="1"/>
  <c r="H10" i="1"/>
</calcChain>
</file>

<file path=xl/comments1.xml><?xml version="1.0" encoding="utf-8"?>
<comments xmlns="http://schemas.openxmlformats.org/spreadsheetml/2006/main">
  <authors>
    <author>Usuario</author>
    <author>HECTOR-PC</author>
  </authors>
  <commentList>
    <comment ref="F23" authorId="0" shapeId="0">
      <text>
        <r>
          <rPr>
            <b/>
            <sz val="9"/>
            <color indexed="81"/>
            <rFont val="Tahoma"/>
            <family val="2"/>
          </rPr>
          <t>Usuario:</t>
        </r>
        <r>
          <rPr>
            <sz val="9"/>
            <color indexed="81"/>
            <rFont val="Tahoma"/>
            <family val="2"/>
          </rPr>
          <t xml:space="preserve">
CONSIDERAR EL FAM SUPERIOR</t>
        </r>
      </text>
    </comment>
    <comment ref="F26" authorId="0" shapeId="0">
      <text>
        <r>
          <rPr>
            <b/>
            <sz val="9"/>
            <color indexed="81"/>
            <rFont val="Tahoma"/>
            <family val="2"/>
          </rPr>
          <t>Usuario:</t>
        </r>
        <r>
          <rPr>
            <sz val="9"/>
            <color indexed="81"/>
            <rFont val="Tahoma"/>
            <family val="2"/>
          </rPr>
          <t xml:space="preserve">
CONSIDERAR EL FAM SUPERIOR</t>
        </r>
      </text>
    </comment>
    <comment ref="H109" authorId="1" shapeId="0">
      <text>
        <r>
          <rPr>
            <b/>
            <sz val="9"/>
            <color indexed="81"/>
            <rFont val="Tahoma"/>
            <family val="2"/>
          </rPr>
          <t>HECTOR-PC:</t>
        </r>
        <r>
          <rPr>
            <sz val="9"/>
            <color indexed="81"/>
            <rFont val="Tahoma"/>
            <family val="2"/>
          </rPr>
          <t xml:space="preserve">
Este dato se tomó del SNIE de la SEP nacional.
Las variables están tomadas de las estadísticas 911 correspoendientes</t>
        </r>
      </text>
    </comment>
    <comment ref="N118" authorId="1" shapeId="0">
      <text>
        <r>
          <rPr>
            <b/>
            <sz val="9"/>
            <color indexed="81"/>
            <rFont val="Tahoma"/>
            <family val="2"/>
          </rPr>
          <t>HECTOR-PC:</t>
        </r>
        <r>
          <rPr>
            <sz val="9"/>
            <color indexed="81"/>
            <rFont val="Tahoma"/>
            <family val="2"/>
          </rPr>
          <t xml:space="preserve">
se informan los mismos del trimestre pasado, debido a que no se han dado nuevos apoyos</t>
        </r>
      </text>
    </comment>
    <comment ref="O118" authorId="1" shapeId="0">
      <text>
        <r>
          <rPr>
            <b/>
            <sz val="9"/>
            <color indexed="81"/>
            <rFont val="Tahoma"/>
            <family val="2"/>
          </rPr>
          <t>HECTOR-PC:</t>
        </r>
        <r>
          <rPr>
            <sz val="9"/>
            <color indexed="81"/>
            <rFont val="Tahoma"/>
            <family val="2"/>
          </rPr>
          <t xml:space="preserve">
se informan los mismos del trimestre pasado, debido a que no se han dado nuevos apoyos</t>
        </r>
      </text>
    </comment>
    <comment ref="H264" authorId="0" shapeId="0">
      <text>
        <r>
          <rPr>
            <b/>
            <sz val="9"/>
            <color indexed="81"/>
            <rFont val="Tahoma"/>
            <family val="2"/>
          </rPr>
          <t>Usuario:</t>
        </r>
        <r>
          <rPr>
            <sz val="9"/>
            <color indexed="81"/>
            <rFont val="Tahoma"/>
            <family val="2"/>
          </rPr>
          <t xml:space="preserve">
UADY </t>
        </r>
      </text>
    </comment>
    <comment ref="J264" authorId="0" shapeId="0">
      <text>
        <r>
          <rPr>
            <b/>
            <sz val="9"/>
            <color indexed="81"/>
            <rFont val="Tahoma"/>
            <family val="2"/>
          </rPr>
          <t>Usuario:</t>
        </r>
        <r>
          <rPr>
            <sz val="9"/>
            <color indexed="81"/>
            <rFont val="Tahoma"/>
            <family val="2"/>
          </rPr>
          <t xml:space="preserve">
UADY, SEGUNDO APOYO</t>
        </r>
      </text>
    </comment>
    <comment ref="N264" authorId="0" shapeId="0">
      <text>
        <r>
          <rPr>
            <b/>
            <sz val="9"/>
            <color indexed="81"/>
            <rFont val="Tahoma"/>
            <family val="2"/>
          </rPr>
          <t>Usuario:</t>
        </r>
        <r>
          <rPr>
            <sz val="9"/>
            <color indexed="81"/>
            <rFont val="Tahoma"/>
            <family val="2"/>
          </rPr>
          <t xml:space="preserve">
UADY, SEGUNDO APOYO</t>
        </r>
      </text>
    </comment>
    <comment ref="O264" authorId="0" shapeId="0">
      <text>
        <r>
          <rPr>
            <b/>
            <sz val="9"/>
            <color indexed="81"/>
            <rFont val="Tahoma"/>
            <family val="2"/>
          </rPr>
          <t>Usuario:</t>
        </r>
        <r>
          <rPr>
            <sz val="9"/>
            <color indexed="81"/>
            <rFont val="Tahoma"/>
            <family val="2"/>
          </rPr>
          <t xml:space="preserve">
UADY, SEGUNDO APOYO</t>
        </r>
      </text>
    </comment>
    <comment ref="Q264" authorId="0" shapeId="0">
      <text>
        <r>
          <rPr>
            <b/>
            <sz val="9"/>
            <color indexed="81"/>
            <rFont val="Tahoma"/>
            <family val="2"/>
          </rPr>
          <t>Usuario:</t>
        </r>
        <r>
          <rPr>
            <sz val="9"/>
            <color indexed="81"/>
            <rFont val="Tahoma"/>
            <family val="2"/>
          </rPr>
          <t xml:space="preserve">
UADY, SEGUNDO APOYO</t>
        </r>
      </text>
    </comment>
    <comment ref="R264" authorId="0" shapeId="0">
      <text>
        <r>
          <rPr>
            <b/>
            <sz val="9"/>
            <color indexed="81"/>
            <rFont val="Tahoma"/>
            <family val="2"/>
          </rPr>
          <t>Usuario:</t>
        </r>
        <r>
          <rPr>
            <sz val="9"/>
            <color indexed="81"/>
            <rFont val="Tahoma"/>
            <family val="2"/>
          </rPr>
          <t xml:space="preserve">
UADY, SEGUNDO APOYO</t>
        </r>
      </text>
    </comment>
    <comment ref="S264" authorId="0" shapeId="0">
      <text>
        <r>
          <rPr>
            <b/>
            <sz val="9"/>
            <color indexed="81"/>
            <rFont val="Tahoma"/>
            <family val="2"/>
          </rPr>
          <t>Usuario:</t>
        </r>
        <r>
          <rPr>
            <sz val="9"/>
            <color indexed="81"/>
            <rFont val="Tahoma"/>
            <family val="2"/>
          </rPr>
          <t xml:space="preserve">
UADY, SEGUNDO APOYO</t>
        </r>
      </text>
    </comment>
    <comment ref="J286" authorId="0" shapeId="0">
      <text>
        <r>
          <rPr>
            <b/>
            <sz val="9"/>
            <color indexed="81"/>
            <rFont val="Tahoma"/>
            <family val="2"/>
          </rPr>
          <t>Usuario:</t>
        </r>
        <r>
          <rPr>
            <sz val="9"/>
            <color indexed="81"/>
            <rFont val="Tahoma"/>
            <family val="2"/>
          </rPr>
          <t xml:space="preserve">
con seguimiento durante 2022</t>
        </r>
      </text>
    </comment>
    <comment ref="J287" authorId="0" shapeId="0">
      <text>
        <r>
          <rPr>
            <b/>
            <sz val="9"/>
            <color indexed="81"/>
            <rFont val="Tahoma"/>
            <family val="2"/>
          </rPr>
          <t>Usuario:</t>
        </r>
        <r>
          <rPr>
            <sz val="9"/>
            <color indexed="81"/>
            <rFont val="Tahoma"/>
            <family val="2"/>
          </rPr>
          <t xml:space="preserve">
conformados en 2021</t>
        </r>
      </text>
    </comment>
    <comment ref="N332" authorId="0" shapeId="0">
      <text>
        <r>
          <rPr>
            <b/>
            <sz val="9"/>
            <color indexed="81"/>
            <rFont val="Tahoma"/>
            <family val="2"/>
          </rPr>
          <t>Usuario:</t>
        </r>
        <r>
          <rPr>
            <sz val="9"/>
            <color indexed="81"/>
            <rFont val="Tahoma"/>
            <family val="2"/>
          </rPr>
          <t xml:space="preserve">
IES INTERNACIONALES</t>
        </r>
      </text>
    </comment>
    <comment ref="P332" authorId="0" shapeId="0">
      <text>
        <r>
          <rPr>
            <b/>
            <sz val="9"/>
            <color indexed="81"/>
            <rFont val="Tahoma"/>
            <family val="2"/>
          </rPr>
          <t>Usuario:</t>
        </r>
        <r>
          <rPr>
            <sz val="9"/>
            <color indexed="81"/>
            <rFont val="Tahoma"/>
            <family val="2"/>
          </rPr>
          <t xml:space="preserve">
IES INTERNACIONALES</t>
        </r>
      </text>
    </comment>
    <comment ref="Q332" authorId="0" shapeId="0">
      <text>
        <r>
          <rPr>
            <b/>
            <sz val="9"/>
            <color indexed="81"/>
            <rFont val="Tahoma"/>
            <family val="2"/>
          </rPr>
          <t>Usuario:</t>
        </r>
        <r>
          <rPr>
            <sz val="9"/>
            <color indexed="81"/>
            <rFont val="Tahoma"/>
            <family val="2"/>
          </rPr>
          <t xml:space="preserve">
IES INTERNACIONALES</t>
        </r>
      </text>
    </comment>
    <comment ref="R332" authorId="0" shapeId="0">
      <text>
        <r>
          <rPr>
            <b/>
            <sz val="9"/>
            <color indexed="81"/>
            <rFont val="Tahoma"/>
            <family val="2"/>
          </rPr>
          <t>Usuario:</t>
        </r>
        <r>
          <rPr>
            <sz val="9"/>
            <color indexed="81"/>
            <rFont val="Tahoma"/>
            <family val="2"/>
          </rPr>
          <t xml:space="preserve">
IES INTERNACIONALES</t>
        </r>
      </text>
    </comment>
    <comment ref="S332" authorId="0" shapeId="0">
      <text>
        <r>
          <rPr>
            <b/>
            <sz val="9"/>
            <color indexed="81"/>
            <rFont val="Tahoma"/>
            <family val="2"/>
          </rPr>
          <t>Usuario:</t>
        </r>
        <r>
          <rPr>
            <sz val="9"/>
            <color indexed="81"/>
            <rFont val="Tahoma"/>
            <family val="2"/>
          </rPr>
          <t xml:space="preserve">
IES INTERNACIONALES</t>
        </r>
      </text>
    </comment>
    <comment ref="N385" authorId="0" shapeId="0">
      <text>
        <r>
          <rPr>
            <b/>
            <sz val="9"/>
            <color indexed="81"/>
            <rFont val="Tahoma"/>
            <family val="2"/>
          </rPr>
          <t>Usuario:</t>
        </r>
        <r>
          <rPr>
            <sz val="9"/>
            <color indexed="81"/>
            <rFont val="Tahoma"/>
            <family val="2"/>
          </rPr>
          <t xml:space="preserve">
UTP</t>
        </r>
      </text>
    </comment>
    <comment ref="O385" authorId="0" shapeId="0">
      <text>
        <r>
          <rPr>
            <b/>
            <sz val="9"/>
            <color indexed="81"/>
            <rFont val="Tahoma"/>
            <family val="2"/>
          </rPr>
          <t>Usuario:</t>
        </r>
        <r>
          <rPr>
            <sz val="9"/>
            <color indexed="81"/>
            <rFont val="Tahoma"/>
            <family val="2"/>
          </rPr>
          <t xml:space="preserve">
UTP</t>
        </r>
      </text>
    </comment>
    <comment ref="P385" authorId="0" shapeId="0">
      <text>
        <r>
          <rPr>
            <b/>
            <sz val="9"/>
            <color indexed="81"/>
            <rFont val="Tahoma"/>
            <family val="2"/>
          </rPr>
          <t>Usuario:</t>
        </r>
        <r>
          <rPr>
            <sz val="9"/>
            <color indexed="81"/>
            <rFont val="Tahoma"/>
            <family val="2"/>
          </rPr>
          <t xml:space="preserve">
UTP
ITSP
UPY</t>
        </r>
      </text>
    </comment>
    <comment ref="N386" authorId="0" shapeId="0">
      <text>
        <r>
          <rPr>
            <b/>
            <sz val="9"/>
            <color indexed="81"/>
            <rFont val="Tahoma"/>
            <family val="2"/>
          </rPr>
          <t>Usuario:</t>
        </r>
        <r>
          <rPr>
            <sz val="9"/>
            <color indexed="81"/>
            <rFont val="Tahoma"/>
            <family val="2"/>
          </rPr>
          <t xml:space="preserve">
UTP
ITSP</t>
        </r>
      </text>
    </comment>
    <comment ref="O386" authorId="0" shapeId="0">
      <text>
        <r>
          <rPr>
            <b/>
            <sz val="9"/>
            <color indexed="81"/>
            <rFont val="Tahoma"/>
            <family val="2"/>
          </rPr>
          <t>Usuario:</t>
        </r>
        <r>
          <rPr>
            <sz val="9"/>
            <color indexed="81"/>
            <rFont val="Tahoma"/>
            <family val="2"/>
          </rPr>
          <t xml:space="preserve">
UTP
ITSP</t>
        </r>
      </text>
    </comment>
    <comment ref="P386" authorId="0" shapeId="0">
      <text>
        <r>
          <rPr>
            <b/>
            <sz val="9"/>
            <color indexed="81"/>
            <rFont val="Tahoma"/>
            <family val="2"/>
          </rPr>
          <t>Usuario:</t>
        </r>
        <r>
          <rPr>
            <sz val="9"/>
            <color indexed="81"/>
            <rFont val="Tahoma"/>
            <family val="2"/>
          </rPr>
          <t xml:space="preserve">
UTP
ITSP
UPY
PCTY</t>
        </r>
      </text>
    </comment>
    <comment ref="N388" authorId="0" shapeId="0">
      <text>
        <r>
          <rPr>
            <b/>
            <sz val="9"/>
            <color indexed="81"/>
            <rFont val="Tahoma"/>
            <family val="2"/>
          </rPr>
          <t>Usuario:</t>
        </r>
        <r>
          <rPr>
            <sz val="9"/>
            <color indexed="81"/>
            <rFont val="Tahoma"/>
            <family val="2"/>
          </rPr>
          <t xml:space="preserve">
UTP
ITSP</t>
        </r>
      </text>
    </comment>
    <comment ref="O388" authorId="0" shapeId="0">
      <text>
        <r>
          <rPr>
            <b/>
            <sz val="9"/>
            <color indexed="81"/>
            <rFont val="Tahoma"/>
            <family val="2"/>
          </rPr>
          <t>Usuario:</t>
        </r>
        <r>
          <rPr>
            <sz val="9"/>
            <color indexed="81"/>
            <rFont val="Tahoma"/>
            <family val="2"/>
          </rPr>
          <t xml:space="preserve">
UTP</t>
        </r>
      </text>
    </comment>
    <comment ref="P388" authorId="0" shapeId="0">
      <text>
        <r>
          <rPr>
            <b/>
            <sz val="9"/>
            <color indexed="81"/>
            <rFont val="Tahoma"/>
            <family val="2"/>
          </rPr>
          <t>Usuario:</t>
        </r>
        <r>
          <rPr>
            <sz val="9"/>
            <color indexed="81"/>
            <rFont val="Tahoma"/>
            <family val="2"/>
          </rPr>
          <t xml:space="preserve">
UTP
ITSP
UPY
</t>
        </r>
      </text>
    </comment>
    <comment ref="N389" authorId="0" shapeId="0">
      <text>
        <r>
          <rPr>
            <b/>
            <sz val="9"/>
            <color indexed="81"/>
            <rFont val="Tahoma"/>
            <family val="2"/>
          </rPr>
          <t>Usuario:</t>
        </r>
        <r>
          <rPr>
            <sz val="9"/>
            <color indexed="81"/>
            <rFont val="Tahoma"/>
            <family val="2"/>
          </rPr>
          <t xml:space="preserve">
UTP
ITSP</t>
        </r>
      </text>
    </comment>
    <comment ref="O389" authorId="0" shapeId="0">
      <text>
        <r>
          <rPr>
            <b/>
            <sz val="9"/>
            <color indexed="81"/>
            <rFont val="Tahoma"/>
            <family val="2"/>
          </rPr>
          <t>Usuario:</t>
        </r>
        <r>
          <rPr>
            <sz val="9"/>
            <color indexed="81"/>
            <rFont val="Tahoma"/>
            <family val="2"/>
          </rPr>
          <t xml:space="preserve">
UTP
ITSP</t>
        </r>
      </text>
    </comment>
    <comment ref="P389" authorId="0" shapeId="0">
      <text>
        <r>
          <rPr>
            <b/>
            <sz val="9"/>
            <color indexed="81"/>
            <rFont val="Tahoma"/>
            <family val="2"/>
          </rPr>
          <t>Usuario:</t>
        </r>
        <r>
          <rPr>
            <sz val="9"/>
            <color indexed="81"/>
            <rFont val="Tahoma"/>
            <family val="2"/>
          </rPr>
          <t xml:space="preserve">
UTP
ITSP
UPY
PCTY
</t>
        </r>
      </text>
    </comment>
    <comment ref="N391" authorId="0" shapeId="0">
      <text>
        <r>
          <rPr>
            <b/>
            <sz val="9"/>
            <color indexed="81"/>
            <rFont val="Tahoma"/>
            <family val="2"/>
          </rPr>
          <t>Usuario:</t>
        </r>
        <r>
          <rPr>
            <sz val="9"/>
            <color indexed="81"/>
            <rFont val="Tahoma"/>
            <family val="2"/>
          </rPr>
          <t xml:space="preserve">
UTP</t>
        </r>
      </text>
    </comment>
    <comment ref="O391" authorId="0" shapeId="0">
      <text>
        <r>
          <rPr>
            <b/>
            <sz val="9"/>
            <color indexed="81"/>
            <rFont val="Tahoma"/>
            <family val="2"/>
          </rPr>
          <t>Usuario:</t>
        </r>
        <r>
          <rPr>
            <sz val="9"/>
            <color indexed="81"/>
            <rFont val="Tahoma"/>
            <family val="2"/>
          </rPr>
          <t xml:space="preserve">
UTP</t>
        </r>
      </text>
    </comment>
    <comment ref="P391" authorId="0" shapeId="0">
      <text>
        <r>
          <rPr>
            <b/>
            <sz val="9"/>
            <color indexed="81"/>
            <rFont val="Tahoma"/>
            <family val="2"/>
          </rPr>
          <t>Usuario:</t>
        </r>
        <r>
          <rPr>
            <sz val="9"/>
            <color indexed="81"/>
            <rFont val="Tahoma"/>
            <family val="2"/>
          </rPr>
          <t xml:space="preserve">
UTP
ITSP
UPY
</t>
        </r>
      </text>
    </comment>
    <comment ref="N392" authorId="0" shapeId="0">
      <text>
        <r>
          <rPr>
            <b/>
            <sz val="9"/>
            <color indexed="81"/>
            <rFont val="Tahoma"/>
            <family val="2"/>
          </rPr>
          <t>Usuario:</t>
        </r>
        <r>
          <rPr>
            <sz val="9"/>
            <color indexed="81"/>
            <rFont val="Tahoma"/>
            <family val="2"/>
          </rPr>
          <t xml:space="preserve">
UTP
ITSP</t>
        </r>
      </text>
    </comment>
    <comment ref="O392" authorId="0" shapeId="0">
      <text>
        <r>
          <rPr>
            <b/>
            <sz val="9"/>
            <color indexed="81"/>
            <rFont val="Tahoma"/>
            <family val="2"/>
          </rPr>
          <t>Usuario:</t>
        </r>
        <r>
          <rPr>
            <sz val="9"/>
            <color indexed="81"/>
            <rFont val="Tahoma"/>
            <family val="2"/>
          </rPr>
          <t xml:space="preserve">
UTP
ITSP</t>
        </r>
      </text>
    </comment>
    <comment ref="P392" authorId="0" shapeId="0">
      <text>
        <r>
          <rPr>
            <b/>
            <sz val="9"/>
            <color indexed="81"/>
            <rFont val="Tahoma"/>
            <family val="2"/>
          </rPr>
          <t>Usuario:</t>
        </r>
        <r>
          <rPr>
            <sz val="9"/>
            <color indexed="81"/>
            <rFont val="Tahoma"/>
            <family val="2"/>
          </rPr>
          <t xml:space="preserve">
UTP
ITSP
UPY
</t>
        </r>
      </text>
    </comment>
    <comment ref="N394" authorId="0" shapeId="0">
      <text>
        <r>
          <rPr>
            <b/>
            <sz val="9"/>
            <color indexed="81"/>
            <rFont val="Tahoma"/>
            <family val="2"/>
          </rPr>
          <t>Usuario:</t>
        </r>
        <r>
          <rPr>
            <sz val="9"/>
            <color indexed="81"/>
            <rFont val="Tahoma"/>
            <family val="2"/>
          </rPr>
          <t xml:space="preserve">
UTP</t>
        </r>
      </text>
    </comment>
    <comment ref="O394" authorId="0" shapeId="0">
      <text>
        <r>
          <rPr>
            <b/>
            <sz val="9"/>
            <color indexed="81"/>
            <rFont val="Tahoma"/>
            <family val="2"/>
          </rPr>
          <t>Usuario:</t>
        </r>
        <r>
          <rPr>
            <sz val="9"/>
            <color indexed="81"/>
            <rFont val="Tahoma"/>
            <family val="2"/>
          </rPr>
          <t xml:space="preserve">
UTP</t>
        </r>
      </text>
    </comment>
    <comment ref="P394" authorId="0" shapeId="0">
      <text>
        <r>
          <rPr>
            <b/>
            <sz val="9"/>
            <color indexed="81"/>
            <rFont val="Tahoma"/>
            <family val="2"/>
          </rPr>
          <t>Usuario:</t>
        </r>
        <r>
          <rPr>
            <sz val="9"/>
            <color indexed="81"/>
            <rFont val="Tahoma"/>
            <family val="2"/>
          </rPr>
          <t xml:space="preserve">
UTP</t>
        </r>
      </text>
    </comment>
    <comment ref="N395" authorId="0" shapeId="0">
      <text>
        <r>
          <rPr>
            <b/>
            <sz val="9"/>
            <color indexed="81"/>
            <rFont val="Tahoma"/>
            <family val="2"/>
          </rPr>
          <t>Usuario:</t>
        </r>
        <r>
          <rPr>
            <sz val="9"/>
            <color indexed="81"/>
            <rFont val="Tahoma"/>
            <family val="2"/>
          </rPr>
          <t xml:space="preserve">
UTP</t>
        </r>
      </text>
    </comment>
    <comment ref="O395" authorId="0" shapeId="0">
      <text>
        <r>
          <rPr>
            <b/>
            <sz val="9"/>
            <color indexed="81"/>
            <rFont val="Tahoma"/>
            <family val="2"/>
          </rPr>
          <t>Usuario:</t>
        </r>
        <r>
          <rPr>
            <sz val="9"/>
            <color indexed="81"/>
            <rFont val="Tahoma"/>
            <family val="2"/>
          </rPr>
          <t xml:space="preserve">
UTP</t>
        </r>
      </text>
    </comment>
    <comment ref="P395" authorId="0" shapeId="0">
      <text>
        <r>
          <rPr>
            <b/>
            <sz val="9"/>
            <color indexed="81"/>
            <rFont val="Tahoma"/>
            <family val="2"/>
          </rPr>
          <t>Usuario:</t>
        </r>
        <r>
          <rPr>
            <sz val="9"/>
            <color indexed="81"/>
            <rFont val="Tahoma"/>
            <family val="2"/>
          </rPr>
          <t xml:space="preserve">
UTP
ITSP
UPY
</t>
        </r>
      </text>
    </comment>
    <comment ref="N397" authorId="0" shapeId="0">
      <text>
        <r>
          <rPr>
            <b/>
            <sz val="9"/>
            <color indexed="81"/>
            <rFont val="Tahoma"/>
            <family val="2"/>
          </rPr>
          <t>Usuario:</t>
        </r>
        <r>
          <rPr>
            <sz val="9"/>
            <color indexed="81"/>
            <rFont val="Tahoma"/>
            <family val="2"/>
          </rPr>
          <t xml:space="preserve">
UADY
</t>
        </r>
      </text>
    </comment>
    <comment ref="O397" authorId="0" shapeId="0">
      <text>
        <r>
          <rPr>
            <b/>
            <sz val="9"/>
            <color indexed="81"/>
            <rFont val="Tahoma"/>
            <family val="2"/>
          </rPr>
          <t>Usuario:</t>
        </r>
        <r>
          <rPr>
            <sz val="9"/>
            <color indexed="81"/>
            <rFont val="Tahoma"/>
            <family val="2"/>
          </rPr>
          <t xml:space="preserve">
UADY
</t>
        </r>
      </text>
    </comment>
    <comment ref="P397" authorId="0" shapeId="0">
      <text>
        <r>
          <rPr>
            <b/>
            <sz val="9"/>
            <color indexed="81"/>
            <rFont val="Tahoma"/>
            <family val="2"/>
          </rPr>
          <t>Usuario:</t>
        </r>
        <r>
          <rPr>
            <sz val="9"/>
            <color indexed="81"/>
            <rFont val="Tahoma"/>
            <family val="2"/>
          </rPr>
          <t xml:space="preserve">
UADY
</t>
        </r>
      </text>
    </comment>
    <comment ref="Q397" authorId="0" shapeId="0">
      <text>
        <r>
          <rPr>
            <b/>
            <sz val="9"/>
            <color indexed="81"/>
            <rFont val="Tahoma"/>
            <family val="2"/>
          </rPr>
          <t>Usuario:</t>
        </r>
        <r>
          <rPr>
            <sz val="9"/>
            <color indexed="81"/>
            <rFont val="Tahoma"/>
            <family val="2"/>
          </rPr>
          <t xml:space="preserve">
UADY
</t>
        </r>
      </text>
    </comment>
    <comment ref="R397" authorId="0" shapeId="0">
      <text>
        <r>
          <rPr>
            <b/>
            <sz val="9"/>
            <color indexed="81"/>
            <rFont val="Tahoma"/>
            <family val="2"/>
          </rPr>
          <t>Usuario:</t>
        </r>
        <r>
          <rPr>
            <sz val="9"/>
            <color indexed="81"/>
            <rFont val="Tahoma"/>
            <family val="2"/>
          </rPr>
          <t xml:space="preserve">
UADY
</t>
        </r>
      </text>
    </comment>
    <comment ref="S397" authorId="0" shapeId="0">
      <text>
        <r>
          <rPr>
            <b/>
            <sz val="9"/>
            <color indexed="81"/>
            <rFont val="Tahoma"/>
            <family val="2"/>
          </rPr>
          <t>Usuario:</t>
        </r>
        <r>
          <rPr>
            <sz val="9"/>
            <color indexed="81"/>
            <rFont val="Tahoma"/>
            <family val="2"/>
          </rPr>
          <t xml:space="preserve">
UADY
</t>
        </r>
      </text>
    </comment>
    <comment ref="N398" authorId="0" shapeId="0">
      <text>
        <r>
          <rPr>
            <b/>
            <sz val="9"/>
            <color indexed="81"/>
            <rFont val="Tahoma"/>
            <family val="2"/>
          </rPr>
          <t>Usuario:</t>
        </r>
        <r>
          <rPr>
            <sz val="9"/>
            <color indexed="81"/>
            <rFont val="Tahoma"/>
            <family val="2"/>
          </rPr>
          <t xml:space="preserve">
UADY
</t>
        </r>
      </text>
    </comment>
    <comment ref="O398" authorId="0" shapeId="0">
      <text>
        <r>
          <rPr>
            <b/>
            <sz val="9"/>
            <color indexed="81"/>
            <rFont val="Tahoma"/>
            <family val="2"/>
          </rPr>
          <t>Usuario:</t>
        </r>
        <r>
          <rPr>
            <sz val="9"/>
            <color indexed="81"/>
            <rFont val="Tahoma"/>
            <family val="2"/>
          </rPr>
          <t xml:space="preserve">
UADY
</t>
        </r>
      </text>
    </comment>
    <comment ref="P398" authorId="0" shapeId="0">
      <text>
        <r>
          <rPr>
            <b/>
            <sz val="9"/>
            <color indexed="81"/>
            <rFont val="Tahoma"/>
            <family val="2"/>
          </rPr>
          <t>Usuario:</t>
        </r>
        <r>
          <rPr>
            <sz val="9"/>
            <color indexed="81"/>
            <rFont val="Tahoma"/>
            <family val="2"/>
          </rPr>
          <t xml:space="preserve">
UADY
</t>
        </r>
      </text>
    </comment>
    <comment ref="Q398" authorId="0" shapeId="0">
      <text>
        <r>
          <rPr>
            <b/>
            <sz val="9"/>
            <color indexed="81"/>
            <rFont val="Tahoma"/>
            <family val="2"/>
          </rPr>
          <t>Usuario:</t>
        </r>
        <r>
          <rPr>
            <sz val="9"/>
            <color indexed="81"/>
            <rFont val="Tahoma"/>
            <family val="2"/>
          </rPr>
          <t xml:space="preserve">
UADY
</t>
        </r>
      </text>
    </comment>
    <comment ref="R398" authorId="0" shapeId="0">
      <text>
        <r>
          <rPr>
            <b/>
            <sz val="9"/>
            <color indexed="81"/>
            <rFont val="Tahoma"/>
            <family val="2"/>
          </rPr>
          <t>Usuario:</t>
        </r>
        <r>
          <rPr>
            <sz val="9"/>
            <color indexed="81"/>
            <rFont val="Tahoma"/>
            <family val="2"/>
          </rPr>
          <t xml:space="preserve">
UADY
</t>
        </r>
      </text>
    </comment>
    <comment ref="S398" authorId="0" shapeId="0">
      <text>
        <r>
          <rPr>
            <b/>
            <sz val="9"/>
            <color indexed="81"/>
            <rFont val="Tahoma"/>
            <family val="2"/>
          </rPr>
          <t>Usuario:</t>
        </r>
        <r>
          <rPr>
            <sz val="9"/>
            <color indexed="81"/>
            <rFont val="Tahoma"/>
            <family val="2"/>
          </rPr>
          <t xml:space="preserve">
UADY
</t>
        </r>
      </text>
    </comment>
    <comment ref="N507" authorId="0" shapeId="0">
      <text>
        <r>
          <rPr>
            <b/>
            <sz val="9"/>
            <color indexed="81"/>
            <rFont val="Tahoma"/>
            <family val="2"/>
          </rPr>
          <t>Usuario:</t>
        </r>
        <r>
          <rPr>
            <sz val="9"/>
            <color indexed="81"/>
            <rFont val="Tahoma"/>
            <family val="2"/>
          </rPr>
          <t xml:space="preserve">
en el tercer tirmestre tomar el dato del cibies</t>
        </r>
      </text>
    </comment>
    <comment ref="O507" authorId="0" shapeId="0">
      <text>
        <r>
          <rPr>
            <b/>
            <sz val="9"/>
            <color indexed="81"/>
            <rFont val="Tahoma"/>
            <family val="2"/>
          </rPr>
          <t>Usuario:</t>
        </r>
        <r>
          <rPr>
            <sz val="9"/>
            <color indexed="81"/>
            <rFont val="Tahoma"/>
            <family val="2"/>
          </rPr>
          <t xml:space="preserve">
en el tercer tirmestre tomar el dato del cibies</t>
        </r>
      </text>
    </comment>
    <comment ref="P507" authorId="0" shapeId="0">
      <text>
        <r>
          <rPr>
            <b/>
            <sz val="9"/>
            <color indexed="81"/>
            <rFont val="Tahoma"/>
            <family val="2"/>
          </rPr>
          <t>Usuario:</t>
        </r>
        <r>
          <rPr>
            <sz val="9"/>
            <color indexed="81"/>
            <rFont val="Tahoma"/>
            <family val="2"/>
          </rPr>
          <t xml:space="preserve">
en el tercer tirmestre tomar el dato del cibies</t>
        </r>
      </text>
    </comment>
    <comment ref="Q507" authorId="0" shapeId="0">
      <text>
        <r>
          <rPr>
            <b/>
            <sz val="9"/>
            <color indexed="81"/>
            <rFont val="Tahoma"/>
            <family val="2"/>
          </rPr>
          <t>Usuario:</t>
        </r>
        <r>
          <rPr>
            <sz val="9"/>
            <color indexed="81"/>
            <rFont val="Tahoma"/>
            <family val="2"/>
          </rPr>
          <t xml:space="preserve">
en el tercer tirmestre tomar el dato del cibies</t>
        </r>
      </text>
    </comment>
    <comment ref="R507" authorId="0" shapeId="0">
      <text>
        <r>
          <rPr>
            <b/>
            <sz val="9"/>
            <color indexed="81"/>
            <rFont val="Tahoma"/>
            <family val="2"/>
          </rPr>
          <t>Usuario:</t>
        </r>
        <r>
          <rPr>
            <sz val="9"/>
            <color indexed="81"/>
            <rFont val="Tahoma"/>
            <family val="2"/>
          </rPr>
          <t xml:space="preserve">
en el tercer tirmestre tomar el dato del cibies</t>
        </r>
      </text>
    </comment>
    <comment ref="S507" authorId="0" shapeId="0">
      <text>
        <r>
          <rPr>
            <b/>
            <sz val="9"/>
            <color indexed="81"/>
            <rFont val="Tahoma"/>
            <family val="2"/>
          </rPr>
          <t>Usuario:</t>
        </r>
        <r>
          <rPr>
            <sz val="9"/>
            <color indexed="81"/>
            <rFont val="Tahoma"/>
            <family val="2"/>
          </rPr>
          <t xml:space="preserve">
en el tercer tirmestre tomar el dato del cibies</t>
        </r>
      </text>
    </comment>
    <comment ref="N508" authorId="0" shapeId="0">
      <text>
        <r>
          <rPr>
            <b/>
            <sz val="9"/>
            <color indexed="81"/>
            <rFont val="Tahoma"/>
            <family val="2"/>
          </rPr>
          <t>Usuario:</t>
        </r>
        <r>
          <rPr>
            <sz val="9"/>
            <color indexed="81"/>
            <rFont val="Tahoma"/>
            <family val="2"/>
          </rPr>
          <t xml:space="preserve">
mayo
</t>
        </r>
      </text>
    </comment>
    <comment ref="O508" authorId="0" shapeId="0">
      <text>
        <r>
          <rPr>
            <b/>
            <sz val="9"/>
            <color indexed="81"/>
            <rFont val="Tahoma"/>
            <family val="2"/>
          </rPr>
          <t>Usuario:</t>
        </r>
        <r>
          <rPr>
            <sz val="9"/>
            <color indexed="81"/>
            <rFont val="Tahoma"/>
            <family val="2"/>
          </rPr>
          <t xml:space="preserve">
mayo
</t>
        </r>
      </text>
    </comment>
  </commentList>
</comments>
</file>

<file path=xl/sharedStrings.xml><?xml version="1.0" encoding="utf-8"?>
<sst xmlns="http://schemas.openxmlformats.org/spreadsheetml/2006/main" count="3844" uniqueCount="933">
  <si>
    <t>CLAVE DEL PP</t>
  </si>
  <si>
    <t>ORIGEN DEL INDICADOR</t>
  </si>
  <si>
    <t>PERIODICIDAD</t>
  </si>
  <si>
    <t># IND</t>
  </si>
  <si>
    <t>NOMBRE INDICADOR</t>
  </si>
  <si>
    <t>VARIABLE</t>
  </si>
  <si>
    <t>UNIDAD DE MEDIDA</t>
  </si>
  <si>
    <t>Medios de verificación</t>
  </si>
  <si>
    <t>COMPONENTE</t>
  </si>
  <si>
    <t>SEMESTRAL</t>
  </si>
  <si>
    <t>PORCENTAJE</t>
  </si>
  <si>
    <t>ACTIVIDAD</t>
  </si>
  <si>
    <t>TRIMESTRAL</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</si>
  <si>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</si>
  <si>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</si>
  <si>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</si>
  <si>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</si>
  <si>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</si>
  <si>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</si>
  <si>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</si>
  <si>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</si>
  <si>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Promedio de capacidad instalada en condiciones adecuadas para su operación</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</si>
  <si>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</si>
  <si>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</si>
  <si>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</si>
  <si>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</si>
  <si>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</si>
  <si>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</si>
  <si>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</si>
  <si>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</si>
  <si>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</si>
  <si>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</si>
  <si>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</si>
  <si>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</si>
  <si>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</si>
  <si>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</si>
  <si>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</si>
  <si>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</si>
  <si>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</si>
  <si>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</si>
  <si>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</si>
  <si>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</si>
  <si>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</si>
  <si>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</si>
  <si>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</si>
  <si>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</si>
  <si>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</si>
  <si>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</si>
  <si>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</si>
  <si>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</si>
  <si>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</si>
  <si>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</si>
  <si>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</si>
  <si>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</si>
  <si>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</si>
  <si>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</si>
  <si>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</si>
  <si>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</si>
  <si>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</si>
  <si>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</si>
  <si>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</si>
  <si>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</si>
  <si>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</si>
  <si>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</si>
  <si>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</si>
  <si>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</si>
  <si>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</si>
  <si>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</si>
  <si>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</si>
  <si>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</si>
  <si>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</si>
  <si>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</si>
  <si>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</si>
  <si>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</si>
  <si>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</si>
  <si>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</si>
  <si>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</si>
  <si>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</si>
  <si>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</si>
  <si>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</si>
  <si>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</si>
  <si>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</si>
  <si>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</si>
  <si>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</si>
  <si>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</si>
  <si>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</si>
  <si>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</si>
  <si>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</si>
  <si>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</si>
  <si>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Total de cursos realizados</t>
  </si>
  <si>
    <t>Total de cursos programados</t>
  </si>
  <si>
    <t>Porcentaje de servicios para el reconocimiento de Validez Oficial de Estudios, otorgados</t>
  </si>
  <si>
    <t>Total de servicios para el reconocimiento de Validez Oficial de Estudios otorgados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</si>
  <si>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</si>
  <si>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</si>
  <si>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</si>
  <si>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</si>
  <si>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</si>
  <si>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</si>
  <si>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</si>
  <si>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</si>
  <si>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</si>
  <si>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</si>
  <si>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</si>
  <si>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</si>
  <si>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</si>
  <si>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</si>
  <si>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</si>
  <si>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</si>
  <si>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</si>
  <si>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</si>
  <si>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</si>
  <si>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</si>
  <si>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</si>
  <si>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</si>
  <si>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</si>
  <si>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</si>
  <si>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</si>
  <si>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Total de alumnos matriculados en instituciones de nivel superior (incluye posgrados)</t>
  </si>
  <si>
    <t>Porcentaje de alumnos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</si>
  <si>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</si>
  <si>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</si>
  <si>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</si>
  <si>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</si>
  <si>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</si>
  <si>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</si>
  <si>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</si>
  <si>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</si>
  <si>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</si>
  <si>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Total de egresados titulados</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</si>
  <si>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</si>
  <si>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</si>
  <si>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</si>
  <si>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</si>
  <si>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</si>
  <si>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</si>
  <si>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</si>
  <si>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</si>
  <si>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</si>
  <si>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</si>
  <si>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</si>
  <si>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</si>
  <si>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</si>
  <si>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</si>
  <si>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Porcentaje de apoyos económicos para intercambios académicos entregados</t>
  </si>
  <si>
    <t>Total de apoyos económicos para intercambios académicos entregados</t>
  </si>
  <si>
    <t>Total de apoyos económicos para intercambios académicos solicitados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</si>
  <si>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</si>
  <si>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</si>
  <si>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Total de presupuesto ejercido del Poder Ejecutivo</t>
  </si>
  <si>
    <t>Total de presupuesto ejercido en el eje</t>
  </si>
  <si>
    <t>Tasa de investigadores por cada cien mil habitantes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</si>
  <si>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</si>
  <si>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</si>
  <si>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</si>
  <si>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</si>
  <si>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</si>
  <si>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</si>
  <si>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</si>
  <si>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Convocatoria. Departamento de Investigación.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</si>
  <si>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</si>
  <si>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</si>
  <si>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convocatorias emitidas</t>
  </si>
  <si>
    <t>Total de convocatorias emitidas</t>
  </si>
  <si>
    <t>Total de convocatorias programadas</t>
  </si>
  <si>
    <t>Total de empresas de base tecnológica creadas a partir de una beca económica</t>
  </si>
  <si>
    <t>Total de propuestas aprobadas</t>
  </si>
  <si>
    <t>Total de propuestas evaluadas</t>
  </si>
  <si>
    <t>Total de becas económicas para la incorporación de maestros y doctores de la industria otorgadas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</si>
  <si>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</si>
  <si>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</si>
  <si>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</si>
  <si>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</si>
  <si>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</si>
  <si>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</si>
  <si>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</si>
  <si>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Porcentaje de apoyos económicas para estancias académicas y de investigación entregadas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</si>
  <si>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</si>
  <si>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</si>
  <si>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</si>
  <si>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Total de participantes encuestados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</si>
  <si>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</si>
  <si>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</si>
  <si>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</si>
  <si>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</si>
  <si>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</si>
  <si>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apoyos económicos para el desarrollo de proyectos estratégicos de ciencia, tecnología e innovación entregados</t>
  </si>
  <si>
    <t>Total de becas económicas de posgrado entregadas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</si>
  <si>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</si>
  <si>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</si>
  <si>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</si>
  <si>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</si>
  <si>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</si>
  <si>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</si>
  <si>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</si>
  <si>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</si>
  <si>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</si>
  <si>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</si>
  <si>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</si>
  <si>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</si>
  <si>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</si>
  <si>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</si>
  <si>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</si>
  <si>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</si>
  <si>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</si>
  <si>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</si>
  <si>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</si>
  <si>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</si>
  <si>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</si>
  <si>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</si>
  <si>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</si>
  <si>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</si>
  <si>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</si>
  <si>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</si>
  <si>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</si>
  <si>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</si>
  <si>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</si>
  <si>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</si>
  <si>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</si>
  <si>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</si>
  <si>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</si>
  <si>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</si>
  <si>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</si>
  <si>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</si>
  <si>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</si>
  <si>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</si>
  <si>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</si>
  <si>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</si>
  <si>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</si>
  <si>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</si>
  <si>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</si>
  <si>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</si>
  <si>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</si>
  <si>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</si>
  <si>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</si>
  <si>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</si>
  <si>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</si>
  <si>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</si>
  <si>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</si>
  <si>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</si>
  <si>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</si>
  <si>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</si>
  <si>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</si>
  <si>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</si>
  <si>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</si>
  <si>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</si>
  <si>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</si>
  <si>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</si>
  <si>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</si>
  <si>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</si>
  <si>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</si>
  <si>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</si>
  <si>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</si>
  <si>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</si>
  <si>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</si>
  <si>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</si>
  <si>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</si>
  <si>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</si>
  <si>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</si>
  <si>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</si>
  <si>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</si>
  <si>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</si>
  <si>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</si>
  <si>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</si>
  <si>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</si>
  <si>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</si>
  <si>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Metro cuadrado</t>
  </si>
  <si>
    <t>Pieza</t>
  </si>
  <si>
    <t>Docente</t>
  </si>
  <si>
    <t>Escuela</t>
  </si>
  <si>
    <t>Persona</t>
  </si>
  <si>
    <t>Convenio</t>
  </si>
  <si>
    <t>Procesos</t>
  </si>
  <si>
    <t>Curso</t>
  </si>
  <si>
    <t>Programa</t>
  </si>
  <si>
    <t>Egresados</t>
  </si>
  <si>
    <t>Alumno</t>
  </si>
  <si>
    <t>Contrato</t>
  </si>
  <si>
    <t>Convocatoria</t>
  </si>
  <si>
    <t>Documento</t>
  </si>
  <si>
    <t>Servicio</t>
  </si>
  <si>
    <t>Registro</t>
  </si>
  <si>
    <t>Campaña</t>
  </si>
  <si>
    <t>Solicitud</t>
  </si>
  <si>
    <t>apoyo económico</t>
  </si>
  <si>
    <t>Investigadores</t>
  </si>
  <si>
    <t>Habitantes</t>
  </si>
  <si>
    <t>Factor</t>
  </si>
  <si>
    <t>Eventos</t>
  </si>
  <si>
    <t>Beca</t>
  </si>
  <si>
    <t>Propuesta</t>
  </si>
  <si>
    <t>Personas</t>
  </si>
  <si>
    <t>Contenido</t>
  </si>
  <si>
    <t>Participante</t>
  </si>
  <si>
    <t>Taller</t>
  </si>
  <si>
    <t>Apoyo económico</t>
  </si>
  <si>
    <t>Institución</t>
  </si>
  <si>
    <t>Recomendación</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</si>
  <si>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</si>
  <si>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</si>
  <si>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</si>
  <si>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</si>
  <si>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</si>
  <si>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</si>
  <si>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</si>
  <si>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</si>
  <si>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</si>
  <si>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PESOS/ALUMNO</t>
  </si>
  <si>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</si>
  <si>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</si>
  <si>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</si>
  <si>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</si>
  <si>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</si>
  <si>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</si>
  <si>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</si>
  <si>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</si>
  <si>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</si>
  <si>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</si>
  <si>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t>DEFINICIÓN DEL INDICADOR</t>
  </si>
  <si>
    <t>Es la proporción de la población inscrita en el nivel superior, respecto a la población en edad oficial de cursar el nivel.</t>
  </si>
  <si>
    <t>Es el costo en promedio que se invierte en cada alumno de educación superior en el estado de Yucatán. No incluye posgrados. Los costos considerados son los referentes al programa educativo, costos de los servicios recibidos por los estudiantes del programa, costo del apoyo institucional brindado a los estudiantes, costo asignado al programa de los bienes muebles adquiridos, el gasto en sueldos docentes y el costo de las plazas administrativas que atienden a los estudiantes. El costo promedio anual por alumno sólo incluye los ingresos ordinarios. No incluye los  financiamientos del Fondo de Aportaciones Múltiples y otros fondos extraordinarios.</t>
  </si>
  <si>
    <t>Mide la proporción de docentes habilitados. Se entiende por habilitados, aquellos docentes que obtienen resultados de desempeño satisfactorio, que participan en cursos de formación y actualización y que concluyen estudios de posgrado.</t>
  </si>
  <si>
    <t>Mide la proporción de personal administrativo de las Instituciones de Educación Superior que obtienen el resultado de satisfactorio en la evaluación de desempeño administrativo. Se entiende por resultado satisfactorio el alcance del mínimo aprobatorio.</t>
  </si>
  <si>
    <t>Mide el porcentaje de infraestructura existente en metros cuadrados que recibe mantenimiento preventivo y correctivo.</t>
  </si>
  <si>
    <t>Mide la proporción de equipamiento que se adquiere para el funcionamiento de áreas académicas de usos comunes y administrativas.</t>
  </si>
  <si>
    <t>Mide la proporción de infraestructura que se amplía en las Instituciones de Educación Superior.</t>
  </si>
  <si>
    <t>Mide la proporción de docentes que obtienen el resultado satisfactorio en la evaluación de desempeño docente. Se entiende por resultado satisfactorio, los docentes que cumplen con el mínimo aprobatorio.</t>
  </si>
  <si>
    <t>Mide la proporción de docentes que participan en cursos de formación y actualización docente ofertados por las Instituciones de Educacion Superior.</t>
  </si>
  <si>
    <t>Mide la proporción de docentes que pertenecen a cuerpos académicos y participan en actividades de capacitación, para el desarrollo de proyectos de investigación en las Instituciones de Educación Superior.</t>
  </si>
  <si>
    <t>Mide la proporción de docentes que aplican a las convocatorias para el desarrollo de proyectos de investigación o el reconocimiento del perfil deseable en las Instituciones de Educación Superior. Se entiende por perfil deseable, los docentes que se apegan a las reglas de operación del Programa de desarrollo profesional docente.</t>
  </si>
  <si>
    <t>Mide la proporción de docentes que reciben apoyo económico para participar en actividades academicas en relación con el total de docentes de la Institución de Educación Superior.</t>
  </si>
  <si>
    <t>Mide la proporción del avance de la elaboracion del marco metodológico para la evaluación de desempeño del personal administrativo de las Instituciones de Educacion Superior.</t>
  </si>
  <si>
    <t>Mide la proporción de personal administrativo de las Instituciones de Educación Superior que participa en cursos de capacitación. Se entiende por personal administrativo, desde la alta dirección hasta el personal operativo y servicios generales.</t>
  </si>
  <si>
    <t>Es la proporción de alumnos inscritos en programas pertenecientes al Padrón Nacional de Programas Educativos de Calidad (PNPEC).</t>
  </si>
  <si>
    <t>Mide la proporción de programas educativos acreditables de TSU, licencia profesional y licenciatura, ofertados por las instituciones de educación superior descentralizadas, que fueron evaluados por los Comités Interinstitucionales para la Evaluación de la Educación Superior (CIEES) y/o acreditados por el Consejo para la Acreditación de la Educación Superior (Copaes) con relación al total de programas.</t>
  </si>
  <si>
    <t>Mide la proporción de las acciones realizadas por las Instituciones de Educación Superior descentralizadas para la implementación de programas de responsabilidad social.</t>
  </si>
  <si>
    <t>Mide la proporción de recomendaciones ofrecidas por los organismos acreditadores, que fueron atendidas y registradas. Se entiende por registro la documentación de las acciones realizadas para la atención de las recomendaciones efectuadas.</t>
  </si>
  <si>
    <t>Mide la proporción de recomendaciones ofrecidas por los organismos certi cadores, que fueron atendidas y registradas. Se entiende por registro la documentación de las acciones realizadas para la atención de las recomendaciones efectuadas.</t>
  </si>
  <si>
    <t>Mide la proporción de procesos que formalizaron el convenio de evaluación con los organismos certificadores en relación con el total de procesos evaluables.</t>
  </si>
  <si>
    <t>Mide la proporción de convenios formalizados con empresas u organismos para el desarrollo de actividades de responsabilidad social universitaria.</t>
  </si>
  <si>
    <t>Mide la proporción de cursos de capacitación realizados por las Instituciones de Educación Superior descentralizadas sobre responsabilidad social universitaria.</t>
  </si>
  <si>
    <t>Proporción de programas educativos solicitantes que son evaluados.</t>
  </si>
  <si>
    <t>Mide el incremento de titulados que obtienen el grado durante el ciclo con respecto al ciclo anterior.</t>
  </si>
  <si>
    <t>Es el número estimado de alumnos que abandonan la escuela entre ciclos escolares consecutivos antes de concluir el nivel educativo de referencia, por cada cien alumnos matriculados al inicio del ciclo escolar. El abandono de las actividades escolares puede ser durante el ciclo escolar (desertores intracurriculares) y al finalizar éste (desertores intercurriculares). Valores cercanos a cero indican que una menor cantidad de alumnos abandonan la escuela.</t>
  </si>
  <si>
    <t>Es la proporción de alumnos que reciben el servicio de apoyo y permanecen en el programa educativo en que están matriculados. Estos servicios se refieren a tutorías individuales, asesorías académicas, servicios de atención psicopedagógica, descuentos a colegiaturas y actividades deportivas, culturales, de idiomas y talleres, conferencias, visitas de prácticas académicas. Este apoyo lo reciben los estudiantes en situación vulnerable.</t>
  </si>
  <si>
    <t>Es la proporción de alumnos matriculados en Instituciones de Educación Superior en programas educativos con modalidad flexible. Por flexible se entiende, educación en línea, mixta, despresurizada, dual y en alternancia.</t>
  </si>
  <si>
    <t xml:space="preserve"> - Padrón de beneficiarios. Dirección General de Educación Superior. Secretaría de Investigación, Innovación y Educación Superior (SIIES). https://siies.yucatan.gob.mx/seguimiento-y-evaluacion/</t>
  </si>
  <si>
    <t>Reporte de estadística básica. Coordinación de Gestión Académica y Proyectos. Dirección General de Educación Superior. Secretaría de Investigación, Innovación y Educación Superior (SIIES). https://siies.yucatan.gob.mx/seguimiento-y-evaluacion/</t>
  </si>
  <si>
    <t>Porcentaje de alumnos de educación superior benefociados con créditos educativos.</t>
  </si>
  <si>
    <t>Mide la proporción de alumnos de educación superior, que fueron bene ciados con un crédito educativo. El crédito Educativo consiste en otorgar un apoyo económico para iniciar, continuar o concluir estudios de educación superior y sus modalidades son: Crédito Educativo, Crédito especial y Crédito Tecnológico.</t>
  </si>
  <si>
    <t xml:space="preserve"> Total de alumnos matriculados en instituciones de nivel superior (incluye posgrados).</t>
  </si>
  <si>
    <t xml:space="preserve"> - Padrón de bene ciarios. Dirección General de Educación Superior. Secretaría de Investigación, Innovación y Educación Superior (SIIES). https://siies.yucatan.gob.mx/seguimiento-y-evaluacion/</t>
  </si>
  <si>
    <t>Es la proporción de alumnos que reciben el servicio de apoyo y permanecen en el programa educativo en que están matriculados. Estos servicios se refieren a tutorías individuales, asesorías académicas, servicios de atención psicopedagógica. Este apoyo lo reciben los estudiantes en situación vulnerable.</t>
  </si>
  <si>
    <t>Es la proporción de alumnos que reciben el servicio de apoyo para actividades extracurriculares deportivas y permanecen en el programa educativo en que están matriculados. Estos servicios se re ere a las actividades deportivas. Este apoyo lo reciben los estudiantes regulares.</t>
  </si>
  <si>
    <t>Es la proporción de alumnos que reciben el servicio de apoyo para actividades extracurriculares culturales y permanecen en el programa educativo en que estánmatriculados. Estos servicios se refiere a las actividades culturales. Este apoyo lo reciben los estudiantes regulares.</t>
  </si>
  <si>
    <t>Es la proporción de los programas educativos de educación superior que se ofertan en modalidades flexibles. Por flexible se entiende, educación en línea, mixta, despresurizada, dual y en alternancia.</t>
  </si>
  <si>
    <t>Es la proporción de programas educativos en instituciones de educación superior públicas que cuentan con adecuaciones curriculares realizadas para su oferta de modalidad flexible. Por flexible se entiende, educación en línea, mixta, despresurizada, dual y en alternancia.</t>
  </si>
  <si>
    <t>Es la proporción de alumnos que certifican sus competencias profesionales. Estas competencias pueden ser en idiomas o propias de la disciplina de su área de formación.</t>
  </si>
  <si>
    <t>Mide la proporción de alumnos de educación superior, que fueron bene ciados con una beca del programa becas de Educación Superior para Hijos de Policías y del programa becas de Excelencia Académica, Artística y Deportiva.</t>
  </si>
  <si>
    <t>Porcentaje de alumnos beneficiados con becas del programa Hijos de Policías y del programa becas de Excelencia Académica, Artística y Deportiva.</t>
  </si>
  <si>
    <t>Total de estudiantes de educación superior beneficiados con becas del programa Hijos de Policías y del programa becas de Excelencia Académica, Artística y Deportiva.</t>
  </si>
  <si>
    <t>Porcentaje de convocatorias emitidas del programa Hijos de Policías y del programa becas de Excelencia Académica, Artística y Deportiva.</t>
  </si>
  <si>
    <t>Mide la proporción de convocatorias del programa becas de Educación Superior para Hijos de Policías y del programa becas de Excelencia Académica, Artística y Deportiva que son emitidas con respecto a las programadas.</t>
  </si>
  <si>
    <t>Total de convocatorias publicadas en el año en curso</t>
  </si>
  <si>
    <t>Total de convocatorias publicadas en el año en curso del programa Hijos de Policías y del programa becas de Excelencia Académica, Artística y Deportiva.</t>
  </si>
  <si>
    <t>Total de convocatorias programadas para su publicación y difusión del programa Hijos de Policías y del programa becas de Excelencia Académica, Artística y Deportiva.</t>
  </si>
  <si>
    <t xml:space="preserve"> - Convocatoria. Dirección General de Educación Superior. Secretaría de Investigación, Innovación y Educación Superior (SIIES).
https://siies.yucatan.gob.mx/seguimiento-y-evaluacion/</t>
  </si>
  <si>
    <t>Porcentaje de solicitudes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</si>
  <si>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</si>
  <si>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recibidas</t>
  </si>
  <si>
    <t xml:space="preserve"> - Padrón de bene ciarios. Dirección General de Educación Superior. Secretaría de Investigación, Innovación y Educación Superior (SIIES).
https://siies.yucatan.gob.mx/seguimiento-y-evaluacion/</t>
  </si>
  <si>
    <t>Porcentaje de convocatorias de Créditos educativos emitidas</t>
  </si>
  <si>
    <t>Total de convocatorias programadas para su publicación y difusión</t>
  </si>
  <si>
    <t xml:space="preserve"> Total de convocatorias de crédito educativo publicadas en el año en curso</t>
  </si>
  <si>
    <t>Total de convocatorias de crédito educativo programadas para su publicación y difusión</t>
  </si>
  <si>
    <t>Mide la proporción de convocatorias del programa créditos educativos para alumnos de educación superior que son emitidas con respecto a las programadas</t>
  </si>
  <si>
    <t>Porcentaje de solicitudes de Créditos educativos autorizadas</t>
  </si>
  <si>
    <t>Mide la proporción de solicitudes de créditos educativos de educación superior que son autorizadas con respecto a las recibidas</t>
  </si>
  <si>
    <t>Total de solicitudes de créditos educativos para alumnos de educación superior autorizadas</t>
  </si>
  <si>
    <t>Total de solicitudes de créditos educativos para alumnos de educación superior recibidas</t>
  </si>
  <si>
    <t xml:space="preserve"> - Padrón de beneficiarios. Dirección General de Educación Superior. Secretaría de Investigación, Innovación y Educación Superior (SIIES).
https://siies.yucatan.gob.mx/seguimiento-y-evaluacion/</t>
  </si>
  <si>
    <t>Es la proporción de egresados de posgrado en los campos formativos de Agronomía-Veterinaria, Humanidades, Ciencias de la Salud, Ciencias Naturales, Matemáticas y Estadística, Educación, Ingeniería, Manufactura y Construcción, Servicios (solo Turismo), Tecnología de la Información y la Comunicación.</t>
  </si>
  <si>
    <t>Mide la proporción de apoyos que otorgan las Instituciones de Educación Superior Públicas (sin sostenimiento autónomo y federal) a sus docentes con respecto de la plantilla elegible. La plantilla elegible son los docentes de tiempo completo.</t>
  </si>
  <si>
    <t>Mide la proporción de apoyos económicos entregados para realizar intercambios académicos, en relación a los apoyos económicos solicitados. Los intercambios académicos son para estudiantes de educación superior en instituciones internacionales.</t>
  </si>
  <si>
    <t>Mide la proporción de apoyos económicos para vinculación que son otorgados. La vinculación se realiza con Instituciones nacionales e internacionales para la formación de capital humano. Esta vinculación previamente se formaliza mediante convenio de colaboración.</t>
  </si>
  <si>
    <t>Mide la proporción de solicitudes que los docentes de las Instituciones de Educación Superior Públicas (sin sostenimiento autónomo y federal) tramitan ante su Institución para realizar estudios de posgrado y que son aprobadas para otorgar el apoyo.</t>
  </si>
  <si>
    <t>Mide la proporción de autorizaciones de apoyo que se emite a los docentes de las Instituciones de Educación Superior Públicas (sin sostenimiento autónomo y federal) para que realicen estudios de posgrado y permite monitorear del total de solicitudes aprobadas, cuántos apoyos se autorizaron.</t>
  </si>
  <si>
    <t>Mide la proporción solicitudes de apoyos económicos que son autorizadas</t>
  </si>
  <si>
    <t>Mide la proporción de aspirantes a una beca Conacyt de posgrado al extranjero de la convocatoria correspondiente al estado de Yucatán que la obtienen.</t>
  </si>
  <si>
    <t>Mide la proporción de becarios que cumplen con su estancia local. Los becarios son aquellos que obtuvieron una beca Conacyt y que son sujetos de apoyo de transporte al extranjero. Para poder otorgar el apoyo de transporte previamente el beneficiario debe cumplir con esta estancia local.</t>
  </si>
  <si>
    <t>Mide la proporción de convenios de vinculación que se formalizan.  La vinculación se realiza con Instituciones nacionales e internacionales para la formación de capital humano previa solicitud del apoyo.</t>
  </si>
  <si>
    <t>Mide la proporción de solicitudes de apoyos económicos para vinculación que son autorizadas. La vinculación se realiza con Instituciones nacionales e internacionales para la formación de capital humano previa solicitud del apoyo.</t>
  </si>
  <si>
    <t>Porcentaje de titulados de nivel posgrado en áreas estratégicas para el Estado.</t>
  </si>
  <si>
    <t>Total de egresados de posgrado en áreas estratégicas para el Estado</t>
  </si>
  <si>
    <t>Total de egresados de posgrado</t>
  </si>
  <si>
    <t xml:space="preserve">Porcentaje de docentes beneficiados con apoyo para estudios de posgrado. </t>
  </si>
  <si>
    <t>Total de docentes beneficiados con apoyo para estudios de posgrado en el ciclo escolar vigente</t>
  </si>
  <si>
    <t>Total de plantilla docente elegible en el ciclo escolar vigente.</t>
  </si>
  <si>
    <t>Porcentaje de solicitudes de docentes para estudios de posgrado aprobadas.</t>
  </si>
  <si>
    <t>Total de solicitudes de docentes para estudios de posgrado aprobadas</t>
  </si>
  <si>
    <t>Total de solicitudes de docentes para estudios de posgrado recibidas</t>
  </si>
  <si>
    <t>Porcentaje de autorizaciones de apoyos a docentes para realizar estudios de posgrado emitidas.</t>
  </si>
  <si>
    <t>Total de apoyos a docentes para realizar estudios de posgrado autorizados</t>
  </si>
  <si>
    <t>Total de solicitudes de apoyo a docentes para realizar estudios de posgrado recibidas</t>
  </si>
  <si>
    <t>Porcentaje de docentes que reciben apoyos de posgrado y concluyen.</t>
  </si>
  <si>
    <t>Mide la proporción de docentes que reciben apoyos para estudios de posgrado y que lo concluyen.</t>
  </si>
  <si>
    <t>Total de docentes que reciben apoyos de posgrado y que lo concluyen</t>
  </si>
  <si>
    <t xml:space="preserve"> Porcentaje de solicitudes de apoyos económicos para intercambios académicos autorizadas.</t>
  </si>
  <si>
    <t>Total de solicitudes de apoyos económicos para intercambios académicos autorizadas</t>
  </si>
  <si>
    <t>Total de solicitudes de apoyos económicos para intercambios académicos recibidas</t>
  </si>
  <si>
    <t>Mide la proporción de programas de formación, investigación y transferencia de tecnología concluidas, respecto de las realizadas. Al término de cada actividad el beneficiario entrega un informe de resultados.</t>
  </si>
  <si>
    <t>Porcentaje de programas de formación, investigación y transferencias de tecnología concluidos.</t>
  </si>
  <si>
    <t>Total de programas de formación, investigación y transferencia de tecnología concluidas y que cuentan con informe de resultados.</t>
  </si>
  <si>
    <t>Total de programas de formación, investigación y transferencia de tecnología realizados.</t>
  </si>
  <si>
    <t>Proyecto</t>
  </si>
  <si>
    <t>Porcentaje de apoyos económicos para transporte al extranjero entregados.</t>
  </si>
  <si>
    <t>Total de apoyos económicos para transporte otorgados</t>
  </si>
  <si>
    <t>Total de apoyos económicos para transporte solicitados</t>
  </si>
  <si>
    <t xml:space="preserve">Porcentaje de postulantes que obtienen una beca Conacyt de posgrado al extranjero.
</t>
  </si>
  <si>
    <t>Porcentaje de postulantes que obtienen una beca Conacyt de posgrado al extranjero.</t>
  </si>
  <si>
    <t>Total de egresados de licenciatura que se postulan a una beca Conacyt de posgrado al extranjero</t>
  </si>
  <si>
    <t>Porcentaje de beneficiarios de la beca Conacyt que cumplieron con su estancia local.</t>
  </si>
  <si>
    <t>Total de beneficiarios que cumplieron con su estancia local</t>
  </si>
  <si>
    <t>Total de beneficiarios de una beca Conacyt al extranjero sujetos al apoyo para transporte</t>
  </si>
  <si>
    <t>Porcentaje de solicitudes de apoyos económicos para transporte al extranjero autorizadas.</t>
  </si>
  <si>
    <t>Mide la proporción de solicitudes de apoyos económicos para transporte al extranjero que son autorizadas. Para poder autorizar una solicitud de apoyo previamente el beneficiario de la beca Conacyt debe cumplir con una estancia local.</t>
  </si>
  <si>
    <t xml:space="preserve"> Total de solicitudes de apoyos económicos para transporte autorizadas</t>
  </si>
  <si>
    <t>Total de solicitudes de apoyos económicos para transporte recibidos</t>
  </si>
  <si>
    <t>Porcentaje de apoyos económicos para vinculación con instituciones nacionales e internacionales para la formación de capital humano otorgados.</t>
  </si>
  <si>
    <t xml:space="preserve"> Total de apoyos económicos para vinculación con instituciones nacionales e internacionales otorgados</t>
  </si>
  <si>
    <t>Total de apoyos económicos para vinculación con instituciones nacionales e internacionales solicitados</t>
  </si>
  <si>
    <t>Porcentaje de convenios de vinculación con instituciones de educación superior nacionales e internacionales formalizados.</t>
  </si>
  <si>
    <t xml:space="preserve">Total de convenios de vinculación con instituciones de educación superior nacionales e internacionales formalizados
</t>
  </si>
  <si>
    <t>Total de convenios de vinculación con instituciones de educación superior nacionales e internacionales solicitados</t>
  </si>
  <si>
    <t>Porcentaje de solicitudes de apoyos económicos para vinculación con instituciones nacionales e internacionales autorizadas.</t>
  </si>
  <si>
    <t>Total de solicitudes de apoyos económicos para vinculación con instituciones nacionales e internacionales autorizadas</t>
  </si>
  <si>
    <t>Total de solicitudes de apoyos económicos para vinculación con instituciones nacionales e internacionales recibidas</t>
  </si>
  <si>
    <t>Porcentaje de acuerdos establecidos en los convenios de vinculación cumplidos</t>
  </si>
  <si>
    <t>Mide la proporción de cumplimiento de las actividades de vinculación establecidas en los convenios formalizados. El cumplimiento de las actividades se establece mediante informes que realizan los beneficiarios. Los informes dependerán de la temporalidad de las actividades acordadas motivo del apoyo otorgado.</t>
  </si>
  <si>
    <t>Total de acuerdos establecidos en los convenios formalizados cumplidos.</t>
  </si>
  <si>
    <t>Total de acuerdos establecidos en los convenios formalizados.</t>
  </si>
  <si>
    <t>Mide la proporción del presupuesto ejercido del Poder Ejecutivo en el eje 6 Innovación, conocimiento y tecnología del Plan Estatal de Desarrollo 2018-2024.</t>
  </si>
  <si>
    <t>Mide la proporción del presupuesto ejercido del eje 6 Innovación, conocimiento y tecnología del Plan Estatal de Desarrollo 2018-2024 en servicios personales, materiales y suministros, servicios generales y asignaciones, subsidios y otras ayudas.</t>
  </si>
  <si>
    <t>Mide la proporción del presupuesto ejercido del eje 6 Innovación, conocimiento y tecnología del Plan Estatal de Desarrollo 2018-2024 en bienes muebles, inmuebles e intangibles e inversión pública.</t>
  </si>
  <si>
    <t>Mide en proporción los recursos ejercidos del gasto corriente de las dependencias y entidades del eje 6 Innovación, conocimiento y tecnología destinados a cubrir los gastos de servicios personales del clasi cador por objeto del gasto según CONAC.</t>
  </si>
  <si>
    <t>Mide en proporción los recursos ejercidos del gasto corriente de las dependencias  y entidades del eje 6 Innovación, conocimiento y tecnología destinados a cubrir los gastos de materiales y suministros del clasi cador por objeto del gasto según CONAC.</t>
  </si>
  <si>
    <t>Mide en proporción los recursos ejercidos del gasto corriente de las dependencias y entidades del eje 6 Innovación, conocimiento y tecnología destinados a cubrir los gastos en servicios generales del clasi cador por objeto del gasto según CONAC.</t>
  </si>
  <si>
    <t>Mide en proporción los recursos del gasto de capital de las dependencias y entidades del eje 6 Innovación, conocimiento y tecnología destinados a cubrir los gastode inversión pública del clasificador por objeto del gasto según CONAC.</t>
  </si>
  <si>
    <t>Mide la proporción de investigadores que están adscritos al Sistema Nacional de Investigadores (SNI).</t>
  </si>
  <si>
    <t xml:space="preserve"> Tasa de Investigadores en el Padrón Estatal de Investigadores, Tecnólogos, Inventores y Vinculadores por cada cien mil habitantes</t>
  </si>
  <si>
    <t>Mide la tasa de Investigadores, Tecnólogos, Inventores y Vinculadores registrados en la página web denominada Registro Estatal de Investigadores (REI) por cadacien mil habitantes del estado de Yucatán.</t>
  </si>
  <si>
    <t>BIENAL</t>
  </si>
  <si>
    <t>Índice de Competitividad Estatal</t>
  </si>
  <si>
    <t>Lugar que ocupa el estado en el Índice de Competitividad Estatal</t>
  </si>
  <si>
    <t>Mide la capacidad de los estados para generar, atraer y retener talento e inversión que detonen la productividad y el bienestar de sus habitantes. El valor es calculado por el Instituto Mexicano para la Competitividad (IMCO) y se señala como el lugar que ocupa el estado en el Índice de competitividad estatal.</t>
  </si>
  <si>
    <t>LUGAR</t>
  </si>
  <si>
    <t>Lugar</t>
  </si>
  <si>
    <t>Subíndice de Innovación y so sticación en los sectores económicos</t>
  </si>
  <si>
    <t>Mide la capacidad de los estados para competir con éxito en la economía, particularmente en sectores de alto valor agregado, intensivos en conocimiento y tecnología de punta. El valor es calculado por el Instituto Mexicano para la Competitividad (IMCO)</t>
  </si>
  <si>
    <t>PUNTOS</t>
  </si>
  <si>
    <t>Puntos</t>
  </si>
  <si>
    <t>Mide la proporción de proyectos estratégicos de ciencia, tecnología e innovación que son apoyados con recurso ecónomico</t>
  </si>
  <si>
    <t xml:space="preserve"> Total de apoyos económicos para el desarrollo de proyectos estratégicos de ciencia, tecnología e innovación entregados</t>
  </si>
  <si>
    <t>Total de apoyos económicos para el desarrollo de proyectos estratégicos de ciencia, tecnología e innovación autorizados</t>
  </si>
  <si>
    <t>Porcentaje de convocatorias de impulso a la investigación e innovación emitidas</t>
  </si>
  <si>
    <t>Mide la proporción de convocatorias de impulso a la investigación e innovación que son emitidas con respecto a las programadas</t>
  </si>
  <si>
    <t>Convocatoria. Departamento de Innovación. Dirección General de Investigación e Innovación. Secretaría de Investigación, Innovación y Educación Superior (SIIES).
https://siies.yucatan.gob.mx/seguimiento-y-evaluacion/</t>
  </si>
  <si>
    <t>Porcentaje de solicitudes de apoyos para proyectos estratégicos de ciencia, tecnología e innovación autorizadas</t>
  </si>
  <si>
    <t>Mide la proporción de solicitudes de apoyo para proyectos estratégicos de ciencia tecnologica e innovación que son aprobadas.</t>
  </si>
  <si>
    <t>Total de solicitudes de apoyo para proyectos estratégicos de ciencia tecnologica e innovación aprobadas</t>
  </si>
  <si>
    <t>Total de solicitudes de apoyo para proyectos estratégicos de ciencia tecnologica e innovación recibidas</t>
  </si>
  <si>
    <t xml:space="preserve"> - Registro de Solicitudes. Departamento de Innovación. Dirección General de Investigación e Innovación. Secretaría de Investigación, Innovación y Educación Superior (SIIES).
https://siies.yucatan.gob.mx/seguimiento-y-evaluacion/</t>
  </si>
  <si>
    <t xml:space="preserve">Porcentaje de proyectos estratégicos de ciencia, tecnología e innovación en seguimiento </t>
  </si>
  <si>
    <t>Mide la proporción de proyectos estratégicos de ciencia, tecnología e innovación que tienen seguimiento de las actividades y entregables comprometidas en el convenio de asignación de recursos.</t>
  </si>
  <si>
    <t>Total de proyectos estratégicos de ciencia tecnologica e innovación con seguimiento</t>
  </si>
  <si>
    <t>Total de proyectos estratégicos de ciencia tecnologica e innovación apoyados</t>
  </si>
  <si>
    <t xml:space="preserve"> - Seguimiento de proyectos. Departamento de Innovación. Dirección General de Investigación e Innovación. Secretaría de Investigación, Innovación y Educación Superior. (SIIES). https://siies.yucatan.gob.mx/seguimiento-y-evaluacion/</t>
  </si>
  <si>
    <t xml:space="preserve"> Porcentaje de eventos para promocionar e impulsar la investigación e innovación realizados</t>
  </si>
  <si>
    <t>Mide la proporción de eventos realizados para promocionar e impulsar la investigación e innovación. Estos eventos son: cursos, talleres, seminarios, congresos, hackatón, laboratorio ciudadano, jornadas y mesas de trabajo.</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</si>
  <si>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</si>
  <si>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eventos para el impulso a la investigación e innovación difundidos</t>
  </si>
  <si>
    <t>Mide la proporción de eventos para el impulso a la investigación e innovación que son difundidos en las redes sociales y página web de la Secretaría de Investigación, Innovación y Educación Superior. Estos eventos son:  cursos, talleres, seminarios, congresos, hackatón, laboratorio ciudadano, jornadas y mesas de trabajo.</t>
  </si>
  <si>
    <t>Total de eventos para el impulso a la investigación e innovación difundidos</t>
  </si>
  <si>
    <t>Total de eventos para el impulso a la investigación e innovación realizados</t>
  </si>
  <si>
    <t>Porcentaje de eventos de impulso a la investigación e innovación que cuentan con base de datos generadas</t>
  </si>
  <si>
    <t>Es la proporción de bases de datos generadas con la información de los asistentes a los eventos de impulso a la investigación e innovación. Estos eventos son:cursos, talleres, seminarios, congresos, hackatón, laboratorio ciudadano, jornadas y mesas de trabajo.</t>
  </si>
  <si>
    <t xml:space="preserve"> Total de eventos de impulso a la investigación e innovación que cuentan con base de datos generadas</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</si>
  <si>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</si>
  <si>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grupos de trabajo o células conformadas</t>
  </si>
  <si>
    <t>Mide la proporción de grupos de trabajo o células que tienen seguimiento de actividades. Las células o grupos de trabajo se conforman con la participación de los asistentes a los eventos organizados para el impulso a la investigación e innovación. Los eventos pueden ser: cursos, talleres, seminarios, congresos, hackatón, laboratorio ciudadano, jornadas y mesas de trabajo.</t>
  </si>
  <si>
    <t>Total de grupos de trabajo o células con seguimiento de actividades</t>
  </si>
  <si>
    <t>Total de grupos de trabajo o células conformados</t>
  </si>
  <si>
    <t>Grupo</t>
  </si>
  <si>
    <t>Porcentaje de empresas de base tecnológica creadas a partir de una beca económica</t>
  </si>
  <si>
    <t>Total de empresas de base tecnológica programadas para su creación a partir de una beca económica</t>
  </si>
  <si>
    <t>Mide la proporción de becas económicas otorgadas a estudiantes que estén cursando el último semestre o los últimos dos cuatrimestres en una institución de educación superior del estado de Yucatán, en el área de tecnologías de la información, o que tengan hasta dos años de haber egresado de esta para crear empresas de base tecnológica.</t>
  </si>
  <si>
    <t>Empresa</t>
  </si>
  <si>
    <t>Porcentaje de convocatorias IncubaTic emitidas</t>
  </si>
  <si>
    <t>Total de convocatorias IncubaTic emitidas el año en curso</t>
  </si>
  <si>
    <t>Total de convocatorias IncubaTic programadas el año en curso</t>
  </si>
  <si>
    <t>Mide el porcentaje de convocatorias emitidas para la creación de empresas de base tecnológicas.</t>
  </si>
  <si>
    <t>Porcentaje de propuestas IncubaTic aprobadas</t>
  </si>
  <si>
    <t>Mide la proporción de propuestas aprobadas para la creación de empresas de base tecnológicas en relación a las propuestas evaluadas</t>
  </si>
  <si>
    <t xml:space="preserve"> - Registro de solicitudes. Departamento de Capital Humano. Dirección General de Investigación e Innovación. Secretaría de Investigación, Innovación y Educación Superior (SIIES). https://siies.yucatan.gob.mx/seguimiento-y-evaluacion/</t>
  </si>
  <si>
    <t>Porcentaje de beneficiarios IncubaTic que cumplen con el programa</t>
  </si>
  <si>
    <t>Mide el cumplimiento de los bene ciarios en los procesos del programa. El cumplimiento se obtiene cuando los bene ciarios conforman formalmente la empresa de base tecnológica.</t>
  </si>
  <si>
    <t>Total de bene ciarios IncubaTic</t>
  </si>
  <si>
    <t>Porcentaje de becas económicas otorgadas para la incorporación de maestros y doctores a la industria</t>
  </si>
  <si>
    <t>Mide la proporción de becas económicas entregadas a Posgraduados en áreas cientí co-técnicas que optimicen los aspectos I+D+I en niveles de maestría y doctorado para su inserción en empresas que desarrollan proyectos en ciencia, tecnología e innovación.</t>
  </si>
  <si>
    <t>Total de becas económicas para la incorporación de maestros y doctores a la industria aprobadas</t>
  </si>
  <si>
    <t xml:space="preserve"> - Padrón de bene ciarios. Departamento de Capital Humano. Dirección General de Investigación e Innovación. Secretaría de Investigación Innovación y Educación Superior (SIIES). https://siies.yucatan.gob.mx/seguimiento-y-evaluacion/</t>
  </si>
  <si>
    <t>Porcentaje de convocatorias Maestros y Doctores emitidas</t>
  </si>
  <si>
    <t>Mide la proporción de convocatorias para la incorporación de maestros y doctores en empresas de base tecnológicas que son publicadas y difundidas.</t>
  </si>
  <si>
    <t>Total de convocatorias para la incorporación de maestros y doctores en empresas de base tecnológicas publicadas</t>
  </si>
  <si>
    <t>Total de convocatorias para la incorporación de maestros y doctores en empresas de base tecnológicas programadas</t>
  </si>
  <si>
    <t xml:space="preserve"> - Convocatoria. Departamento de Capital Humano. Dirección General de Investigación e Innovación. Secretaría de Investigación Innovación y Educación Superior (SIIES).
https://siies.yucatan.gob.mx/seguimiento-y-evaluacion/</t>
  </si>
  <si>
    <t>Porcentaje de propuestas de Maestros y Doctores aprobadas</t>
  </si>
  <si>
    <t>Mide la proporción de propuestas aprobadas para la incorporación de maestros y doctores a empresas de base tecnológicas en relación a las propuesta recibidas</t>
  </si>
  <si>
    <t>Total de propuestas para la incorporación de maestros y doctores a empresas de base tecnológicas aprobadas</t>
  </si>
  <si>
    <t>Total de propuestas para la incorporación de maestros y doctores a empresas de base tecnológicas recibidas</t>
  </si>
  <si>
    <t xml:space="preserve"> - Registro de solicitudes. Departamento de Capital Humano. Dirección General de Investigación e Innovación. Secretaría de Investigación Innovación y Educación Superior (SIIES). https://siies.yucatan.gob.mx/seguimiento-y-evaluacion/</t>
  </si>
  <si>
    <t>Mide el cumplimiento de los bene ciarios en los procesos del programa Maestros y Doctores. El cumplimiento se obtiene cuando los bene ciarios concluyen de manera satisfactoria ante la empresa el año de vigencia del programa. La satisfacción es emitida por escrito, por la empresa en donde el bene ciario se encuentra laborando. Adicionalmente los beneficiarios entregan reportes trimestrales.</t>
  </si>
  <si>
    <t>Porcentaje de beneficiarios Maestros y Doctores que cumplen con el programa</t>
  </si>
  <si>
    <t>Total de beneficiarios Maestros y Doctores</t>
  </si>
  <si>
    <t>Mide la proporción de becas económicas entregadas para el desarrollo de actividades de investigación de las redes de gestión de conocimiento. Por Redes de Gestión de Conocimiento se entiende grupos de trabajo interinstitucionales y multidisciplinarios que permitan movilizar recursos tanto humanos como materiales de forma expedita para atender problemáticas de los sectores productivos</t>
  </si>
  <si>
    <t>Padrón de beneficiarios. Departamento de Investigación. Dirección General de Investigación e Innovación. Secretaría de Investigación, Innovación y Educación Superior (SIIES)  https://siies.yucatan.gob.mx/seguimiento-y-evaluacion/</t>
  </si>
  <si>
    <t xml:space="preserve"> Porcentaje de convocatorias Redes de Gestión emitidas</t>
  </si>
  <si>
    <t>Total de convocatorias Redes de Gestión publicadas y difundidas</t>
  </si>
  <si>
    <t>Total de convocatorias Redes de Gestión programadas para publicar</t>
  </si>
  <si>
    <t>Mide la proporción de convocatorias emitidas para el otorgamiento de becas económicas para realizar actividades de investigación en relación a las solicitudes recibidas.</t>
  </si>
  <si>
    <t xml:space="preserve"> - Convocatoria. Departamento de Investigación. Dirección General de Investigación e Innovación. Secretaría de Investigación, Innovación y Educación Superior (SIIES).  ww.siies.yucatan.gob.mx</t>
  </si>
  <si>
    <t xml:space="preserve"> - Convocatoria. Departamento de Investigación. Dirección General de Investigación e Innovación. Secretaría de Investigación, Innovación y Educación Superior (SIIES). www.siies.yucatan.gob.mx</t>
  </si>
  <si>
    <t xml:space="preserve"> Porcentaje de solicitudes de becas de investigación autorizadas</t>
  </si>
  <si>
    <t>Mide la proporción de solicitudes aprobadas en la evaluación, para el otorgamiento de becas económicas para realizar actividades de investigación en relación con las solicitudes recibidas</t>
  </si>
  <si>
    <t>Total de solicitudes de becas de investigación autorizadas</t>
  </si>
  <si>
    <t>Total de solicitudes de becas de investigación recibidas</t>
  </si>
  <si>
    <t xml:space="preserve"> - Registro de solicitudes. Departamento de Investigación. Dirección General de Investigación e Innovación. Secretaría de Investigación, Innovación y Educación Superior (SIIES). https://siies.yucatan.gob.mx/seguimiento-y-evaluacion/</t>
  </si>
  <si>
    <t>Porcentaje de actividades de investigación con seguimiento</t>
  </si>
  <si>
    <t>Actividad</t>
  </si>
  <si>
    <t>Mide la proporción de solicitudes de apoyos para intercambios académicos y tecnológicos que son autorizados y entregados. Los intercambios académicos o 
tecnológicos están directamente relacionados con los sectores estratégicos de agrobiotecnología, energías sustentables, salud y manejo de los recursos naturales.</t>
  </si>
  <si>
    <t>Total de apoyos económicos para intercambios académicos y tecnológicos solicitado</t>
  </si>
  <si>
    <t>Porcentaje de convocatorias Redes de Gestión emitidas</t>
  </si>
  <si>
    <t>Total de convocatorias publicadas y difundidas</t>
  </si>
  <si>
    <t>Mide la proporción de convocatorias del programa Redes de Gestión que son publicadas y difundidas con respecto a las programadas.</t>
  </si>
  <si>
    <t xml:space="preserve"> Porcentaje de solicitudes para intercambios académicos y tecnológicos autorizados</t>
  </si>
  <si>
    <t>Mide la proporción de solicitudes que son son autorizadas para el otorgamiento de apoyos económicos para realizar intercambios académicos y tecnológicos. Los intercambios académicos o tecnológicos están directamente relacionados con los sectores estratégicos de agrobiotecnología, energías sustentables, salud y manejo de los recursos naturales.</t>
  </si>
  <si>
    <t>Total de solicitudes para intercambios académicos y tecnológicos autorizadas</t>
  </si>
  <si>
    <t>Total de solicitudes para intercambios académicos y tecnológicos recibidas</t>
  </si>
  <si>
    <t xml:space="preserve"> Porcentaje de intercambios académicos y tecnológicos con seguimiento</t>
  </si>
  <si>
    <t>Mide la proporción de las actividades de los intercambios académicos y tecnológicos que tienen seguimiento y que se encuentran descritas en el convenio de apoyo  nanciero formalizado entre el beneficiario y la Secretaría de Investigación, Innovación y Educación Superior.</t>
  </si>
  <si>
    <t>Total de actividades de los intercambios académicos y tecnológicos con seguimiento</t>
  </si>
  <si>
    <t>Total de actividades de los intercambios académicos y tecnológicos convenidas entre el beneficiario y la Dependencia</t>
  </si>
  <si>
    <t>Mide la proporción de transferencias económicas entregadas para estancias académicas y de investigación. Estas transferencias económicas son para instituciones miembros del Sistema de Investigación, Innovación y Desarrollo Tecnológico del Estado de Yucatán (Siidetey) para que los investigadores realicen estancias académicas y de investigación nacionales e internacionales.</t>
  </si>
  <si>
    <t>Total de apoyos para estancias académicas y de investigación entregadas</t>
  </si>
  <si>
    <t>Total de apoyos para estancias académicas y de investigación autorizadas</t>
  </si>
  <si>
    <t xml:space="preserve"> Porcentaje de convocatorias SIIDETEY emitidas</t>
  </si>
  <si>
    <t>Mide la proporción de convocatorias emitidas para la realizar estancias académicas y de investigación. Las convocatorias están dirigidas a las instituciones miembros del Sistema de Investigación, Innovación y Desarrollo Tecnológico del Estado de Yucatán para que sus investigadores realicen estancias académicas y de investigación nacionales e internacionales.</t>
  </si>
  <si>
    <t>Total de convocatorias para el Sistema de Investigación, Innovación y Desarrollo Tecnológico del Estado de Yucatán emitidas</t>
  </si>
  <si>
    <t>Total de convocatorias para el Sistema de Investigación, Innovación y Desarrollo Tecnológico del Estado de Yucatán programadas</t>
  </si>
  <si>
    <t>Porcentaje de solicitudes SIIDETEY para estancias académicas y de investigación autorizadas</t>
  </si>
  <si>
    <t>Mide la proporción de solictudes que son autorizadas para realizar estancias académicas y de investigación.</t>
  </si>
  <si>
    <t>Total de solicitudes SIIDETEY para estancias académicas y de investigación autorizadas</t>
  </si>
  <si>
    <t>Total de solicitudes SIIDETEY para estancias académicas y de investigación recibidas</t>
  </si>
  <si>
    <t>Porcentaje de estancias en seguimiento</t>
  </si>
  <si>
    <t>Mide la proporción de estancias académicas y de investigación que tienen seguimiento y que se encuentran descritas en el convenio de apoyo  financiero formalizado entre el beneficiario y la Secretaría de Investigación, Innovación y Educación Superior</t>
  </si>
  <si>
    <t>Total de estancias académicas y de investigación que tienen seguimiento</t>
  </si>
  <si>
    <t>Total de estancias académicas y de investigación convenidas entre el beneficiario y la Dependencia</t>
  </si>
  <si>
    <t>Mide la proporción de apoyos económicos para registros de propiedad intelectual e industrial que se entregan. Los apoyos son otorgados a los miembros  del Sistema de Investigación, Innovación y Desarrollo Tecnológico del Estado de Yucatán.</t>
  </si>
  <si>
    <t>Porcentaje de convocatorias SIIDETEY emitidas</t>
  </si>
  <si>
    <t>Mide la proporción de convocatorias emitidas para el otorgamiento de apoyos económicos para el registros de propiedad intelectual e industrial. La convocatoria está dirigida a los miembros  del Sistema de Investigación, Innovación y Desarrollo Tecnológico del Estado de Yucatán.</t>
  </si>
  <si>
    <t>Total de convocatorias SIIDETEY emitidas</t>
  </si>
  <si>
    <t>Total de convocatorias SIIDETEY programadas</t>
  </si>
  <si>
    <t>Porcentaje de solicitudes para registros de propiedad intelectual e industrial autorizados</t>
  </si>
  <si>
    <t>Mide la proporción de propuestas aprobadas para el otorgamiento de apoyos económicos para registros de propiedad intelectual e industrial en relación con las recibidas</t>
  </si>
  <si>
    <t>Total de solicitudes para registros de propiedad intelectual e industrial autorizadas</t>
  </si>
  <si>
    <t>Total de solicitudes para registros de propiedad intelectual e industrial recibidas</t>
  </si>
  <si>
    <t>Porcentaje de registros en seguimiento</t>
  </si>
  <si>
    <t>Total de registros de propiedad intelectual e industrial que tienen seguimiento</t>
  </si>
  <si>
    <t>Total de registros de propiedad intelectual e industrial convenidos entre el bene ciario y la Dependencia</t>
  </si>
  <si>
    <t>Mide la proporción de registros de propiedad intelectual e industrial que tienen seguimiento y que se encuentran descritos en el convenio de apoyo financiero formalizado entre el beneficiario y la Secretaría de Investigación, Innovación y Educación Superior</t>
  </si>
  <si>
    <t>Porcentaje de apoyos económicos para el desarrollo de proyectos de divulgación científica otorgados</t>
  </si>
  <si>
    <t>Mide la proporción de proyectos de divulgación cientí ca y tecnológica que son apoyados. Los proyectos son realizados por las instituciones de educación superior, asociaciones civiles, centros de investigación, personas físicas y morales.</t>
  </si>
  <si>
    <t>Total de apoyos económicos para el desarrollo de proyectos de divulgación cientí ca autorizados</t>
  </si>
  <si>
    <t>Porcentaje de convocatorias para divulgación científica emitidas</t>
  </si>
  <si>
    <t>Mide la proporción de proyectos de divulgación cientí ca que son autorizados para su desarrollo</t>
  </si>
  <si>
    <t>Porcentaje de proyectos de divulgación científica en seguimiento</t>
  </si>
  <si>
    <t>Porcentaje de proyectos de divulgación científica aprobados</t>
  </si>
  <si>
    <t>Total de proyectos de divulgación científica presentados para su evaluación</t>
  </si>
  <si>
    <t>Total de proyectos de divulgación científica aprobados</t>
  </si>
  <si>
    <t>Mide la proporción de proyectos de divulgación científica que tienen seguimiento y que se encuentran descritos en el convenio de apoyo  financiero formalizado entre el beneficiario y la Secretaría de Investigación, Innovación y Educación Superior</t>
  </si>
  <si>
    <t>Total de eventos para la divulgación científica y tecnológica programados</t>
  </si>
  <si>
    <t>Total de eventos para la divulgación científica y tecnológica realizados</t>
  </si>
  <si>
    <t>Porcentaje de eventos para la divulgación científica y tecnológica realizados</t>
  </si>
  <si>
    <t>Porcentaje de contenidos de divulgación científica producidos</t>
  </si>
  <si>
    <t>Mide la proporción de materiales audiovisuales producidos que abordan temas de divulgación, comunicación y difusión de ciencia, tecnología e innovación.</t>
  </si>
  <si>
    <t>Porcentaje de estudiantes y talleristas para eventos de divulgación científica contratados</t>
  </si>
  <si>
    <t>Mide la proporción personal contratado para llevar a cabo los eventos de divulgación científica con respecto a los que solicitan participar.</t>
  </si>
  <si>
    <t>Total de solicitudes de estudiantes y talleristas para realizar eventos de divulgación científica</t>
  </si>
  <si>
    <t>Total de estudiantes y talleristas para eventos de divulgación científica contratados</t>
  </si>
  <si>
    <t>Porcentaje de encuestas de satisfacción de los eventos de divulgación científica aplicadas</t>
  </si>
  <si>
    <t>Mide la proporción de encuestas aplicadas a las personas que participan en las acciones de divulgación científica y tecnológica tales como producción de contenidos videográficos, concursos, talleres de capacitación y actividades itinerantes. Se considera como participantes satisfechos aquellas personas que, de acuerdo al instrumento de medición que se aplique, otorgue una calificación mínima de 70 puntos. Para conocer la satisfacción de los servicios se realizará una encuesta.</t>
  </si>
  <si>
    <t>Total de encuestas de satisfacción de los eventos de divulgación científica aplicadas</t>
  </si>
  <si>
    <t>Total de participantes en los eventos de divulgación científica</t>
  </si>
  <si>
    <t>Mide la proporción de apoyos económicos entregados para el desarrollo de infraestructura y equipamiento científico y tecnologico . Estos apoyos económicos se  otorgan a Centros de Investigación, Asociaciones Civiles orientadas a la ciencia y/o tecnología e Instituciones de Educación Superior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t>
  </si>
  <si>
    <t>Porcentaje de apoyos para el desarrollo de infraestructura y equipamiento científico y tecnológico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</si>
  <si>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</si>
  <si>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 xml:space="preserve"> Porcentaje de convenios de apoyo para el desarrollo de infraestructura y equipamiento científico y tecnológico elaborados</t>
  </si>
  <si>
    <t>Mide la proporción de convenios elaborados entre el bene ciario y la Secretaría de Investigación, Innovación y Educación Superior, para el desarrollo de infraestructura y equipamiento científico y tecnológico. El recurso para proporcionar el apoyo, proviene de las sanciones económicas derivadas de infracciones cometidas por los sujetos de régimen sancionador electoral que recauda el Instituto Electoral y de Participación Ciudadana de Yucatán (IEPAC).</t>
  </si>
  <si>
    <t>Total de convenios de apoyo para el desarrollo de infraestructura y equipamiento científico y tecnológico elaborados</t>
  </si>
  <si>
    <t>Total de convenios de apoyo para el desarrollo de infraestructura y equipamiento científico y tecnológico solicitados</t>
  </si>
  <si>
    <t>Porcentaje de informes de infraestructura y equipamiento científico y tecnológico recibidos</t>
  </si>
  <si>
    <t>Mide la proporción de informes recibidos respecto de los apoyos otorgados para el desarrollo de infraestructura y equipamiento científico y tecnológico.</t>
  </si>
  <si>
    <t>Total de informes de infraestructura y equipamiento científico y tecnológico recibidos</t>
  </si>
  <si>
    <t>Total de informes de apoyo para el desarrollo de infraestructura y equipamiento científico y tecnológico convenidos</t>
  </si>
  <si>
    <t>Informe</t>
  </si>
  <si>
    <t>Mide la proporción de apoyos económicos entregados para el desarrollo de proyectos sobre áreas prioritarias para el Estado, que son agrobiotecnología, energías sustentables, salud, manejo de los recursos naturales y tecnologías de la información. Estos apoyos económicos se otorgan a Centros de Investigación, Asociaciones Civiles orientadas a la ciencia y/o tecnología, Instituciones de Educación Superior, Investigadores y Cámaras Empresariales previa solicitud a la Secretaría de Investigación, Innovación y Educación Superior (SIIES). Este recurso proviene de las sanciones económicas derivadas de infracciones cometidas porlos sujetos de régimen sancionador electoral que recauda el  Instituto Electoral y de Participación Ciudadana de Yucatán (IEPAC).</t>
  </si>
  <si>
    <t>Porcentaje de apoyos económicos para el desarrollo de proyectos científicos y tecnológicos entregados</t>
  </si>
  <si>
    <t>Total de apoyos económicos para el desarrollo de proyectos científicos y tecnológicos entregados</t>
  </si>
  <si>
    <t>Total de apoyos económicos para el desarrollo de proyectos cientificos y tecnológicos solicitados</t>
  </si>
  <si>
    <t>Porcentaje de apoyos para el desarrollo de proyectos científicos y tecnológicos autorizados</t>
  </si>
  <si>
    <t>Total de apoyos para el desarrollo de proyectos estratégicos de ciencia, tecnología e innovación autorizados</t>
  </si>
  <si>
    <t>Total de apoyos para el desarrollo de proyectos estratégicos de ciencia, tecnología e innovación solicitados</t>
  </si>
  <si>
    <t>Porcentaje de convenios de apoyo para proyectos científicos y tecnológicos elaborados</t>
  </si>
  <si>
    <t>Total de convenios de apoyo para el desarrollo de proyectos estratégicos de ciencia, tecnología e innovación elaborados</t>
  </si>
  <si>
    <t>Total de convenios de apoyo para el desarrollo de proyectos estratégicos de ciencia, tecnología e innovación solicitados</t>
  </si>
  <si>
    <t>Porcentaje de informes de proyectos científicos y tecnológicos recibidos</t>
  </si>
  <si>
    <t>Mide la proporción de informes recibidos respecto de los apoyos otorgados para el desarrollo de proyectos estratégicos de ciencia, tecnología e innovación</t>
  </si>
  <si>
    <t>Total de informes del desarrollo de proyectos estratégicos de ciencia, tecnología e innovación recibidos</t>
  </si>
  <si>
    <t>Total de informes de apoyo para el desarrollo de proyectos estratégicos de ciencia, tecnología e innovación convenidos</t>
  </si>
  <si>
    <t xml:space="preserve"> Porcentaje de becas económicas de posgrado entregadas</t>
  </si>
  <si>
    <t>Mide la proporción de becas económicas entregadas a los profesionales mexicanos, residentes en el estado, egresados de licenciatura, formados preferentemente en los campos de las Ciencias Naturales, Matemáticas y Estadísticas o Tecnologías de la Información y Comunicación de acuerdo a la Clasificación Mexicana de Planes de Estudios (CMPE), que hubieren sido admitidos para realizar estudios de Maestría o Doctorado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
Metadatos</t>
  </si>
  <si>
    <t>Total de becas económicas de posgrado autorizadas</t>
  </si>
  <si>
    <t xml:space="preserve"> Porcentaje de solicitudes de becas de posgrado autorizadas</t>
  </si>
  <si>
    <t>Mide la proporción de becas económicas de posgrado entregadas. El recurso para estas becas proviene de las sanciones económicas derivadas de infraccionecometidas por los sujetos de régimen sancionador electoral que recauda el Instituto Electoral y de Participación Ciudadana de Yucatán (IEPAC).</t>
  </si>
  <si>
    <t>Total de solicitudes de becas de posgrado autorizadas</t>
  </si>
  <si>
    <t>Total de solicitudes de becas de posgrado recibidas</t>
  </si>
  <si>
    <t xml:space="preserve"> Porcentaje de convenios de asignación de recursos para becas de posgrado elaborados</t>
  </si>
  <si>
    <t>Mide la proporción de convenios para becas económicas de posgrado que son realizados. El recurso para estas becas proviene de las sanciones económicas derivadas de infracciones cometidas por los sujetos de régimen sancionador electoral que recauda el Instituto Electoral y de Participación Ciudadana de Yucatán
(IEPAC).</t>
  </si>
  <si>
    <t>Total de convenios de asignación de recursos para becas de posgrado elaborados</t>
  </si>
  <si>
    <t>Total de convenios de asignación de recursos para becas de posgrado solicitados</t>
  </si>
  <si>
    <t>Porcentaje de informes de becas de posgrado recibidos</t>
  </si>
  <si>
    <t>Mide la proporción de informes recibidos respecto de los apoyos otorgados para becas de posgrado. Los informes son entregados de acuerdo al plan de estudio que el beneficiario se encuentre cursando.</t>
  </si>
  <si>
    <t>Total de informes de apoyo para becas de posgrado convenidos</t>
  </si>
  <si>
    <t>Total de informes de becas de posgrado recibidos</t>
  </si>
  <si>
    <t>Sistema de Información Estadística y Geográfica de Yucatán.
http://siegy.yucatan.gob.mx/index.php/control_indicadores/datos_indicador?id_ind=333&amp;g=2</t>
  </si>
  <si>
    <t xml:space="preserve"> Sistema de Información Estadística y Geográfica de Yucatán. 
http://siegy.yucatan.gob.mx/index.php/control_indicadores/datos_indicador?id_ind=289&amp;g=2</t>
  </si>
  <si>
    <t>Sistema de Información Estadística y Geográfica de Yucatán. 
http://siegy.yucatan.gob.mx/index.php/control_indicadores/datos_indicador?id_ind=334&amp;g=2</t>
  </si>
  <si>
    <t>Padrón de beneficiarios. Departamento de Innovación. Dirección General de Investigación e Innovación. Secretaría de Investigación,  Innovación y Educación Superior. (SIIES).
https://siies.yucatan.gob.mx/seguimiento-y-eval uacion/
Registro de Solicitudes. Departamento de Innovación. Dirección General de Investigación e Innovación. Secretaría de Investigación, Innovación y Educación Superior (SIIES).
https://siies.yucatan.gob.mx/seguimiento-y-evaluacion/</t>
  </si>
  <si>
    <t>Padrón de beneficiarios. Departamento de Innovación. Dirección General de Investigación e Innovación. Secretaría de Investigación,  Innovación y Educación Superior. (SIIES).
https://siies.yucatan.gob.mx/seguimiento-y-eval uacion/</t>
  </si>
  <si>
    <t>Registro de Solicitudes. Departamento de Innovación. Dirección General de Investigación e Innovación. Secretaría de Investigación, Innovación y Educación Superior (SIIES).
https://siies.yucatan.gob.mx/seguimiento-y-evaluacion/</t>
  </si>
  <si>
    <t>Convocatoria. Departamento de Innovación. Dirección General de Investigación e Innovación. Secretaría de Investigación, Innovación y Educación Superior (SIIES).
https://siies.yucatan.gob.mx/seguimiento-y-evaluacion/
Convocatoria. Departamento de Innovación. Dirección General de Investigación e Innovación. Secretaría de Investigación, Innovación y Educación Superior (SIIES).
https://siies.yucatan.gob.mx/seguimiento-y-evaluacion/</t>
  </si>
  <si>
    <t>Reporte de eventos de promoción e impulso a la Investigación e Innovación. Departamento de Innovación. Dirección General de Investigación e Innovación. Secretaría de Investigación, Innovación y Educación Superior (SIIES).
https://siies.yucatan.gob.mx/seguimiento-y-evaluacion/</t>
  </si>
  <si>
    <t xml:space="preserve"> - Padrón de beneficiarios. Departamento de Capital Humano. Dirección General de Investigación e Innovación. Secretaría de Investigación innovación y Educación Superior (SIIES). https://siies.yucatan.gob.mx/seguimiento-y-evaluacion/</t>
  </si>
  <si>
    <t>Convocatoria. Departamento de Capital Humano.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</si>
  <si>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</si>
  <si>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</si>
  <si>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</si>
  <si>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</si>
  <si>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Convocatoria. Departamento de Investigación. Dirección General de Investigación e Innovación. Secretaría de Investigación, Innovación y Educación Superior (SIIES).
https://siies.yucatan.gob.mx/seguimiento-y-evaluacion/</t>
  </si>
  <si>
    <t>Padrón de beneficiarios. Departamento de Educación para la Ciencia. Dirección General de Investigación e Innovación. Secretaría de Investigación, Innovación y Educación Superior (SIIES). https://siies.yucatan.gob.mx/seguimiento-y-evaluacion/</t>
  </si>
  <si>
    <t>Convocatoria. Departamento de Educación para la Ciencia. Dirección General de Investigación e Innovación. Secretaría de Investigación, Innovación y Educación Superior (SIIES). https://siies.yucatan.gob.mx/seguimiento-y-evalu acion/</t>
  </si>
  <si>
    <t>Registro de solicitudes. Departamento de Educación para la Ciencia. Dirección General de Investigación e Innovación. Secretaría de Investigación, Innovación y Educación Superior (SIIES). https://siies.yucatan.gob.mx/seguimiento-y-evaluacion/</t>
  </si>
  <si>
    <t>Registro de eventos de divulgación científica. Departamento de Educación para la Ciencia. Dirección General de Investigación e Innovación. Secretaría de Investigación, Innovación y Educación Superior (SIIES). https://siies.yucatan.gob.mx/seguimiento-y-evaluacion/</t>
  </si>
  <si>
    <t>Informe FORDECYT. Departamento de Educación para la Ciencia. Dirección General de Investigación e Innovación.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</si>
  <si>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</si>
  <si>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Formato de autorización. Departamento de Planeación y Presupuesto.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</si>
  <si>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</si>
  <si>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
Formato de autorización. Departamento de Planeación y Presupuesto. Dirección de Administración. Secretaría de Investigación, Innovación y Educación Superior. (SIIES).
https://siies.yucatan.gob.mx/seguimiento-y-evaluacion/</t>
  </si>
  <si>
    <t>Padrón de beneficiarios. Departamento de Capital Humano. Dirección General de Investigación e Innovación. Secretaría de Investigación Innovación y Educación Superior
(SIIES). https://siies.yucatan.gob.mx/seguimiento-y-evaluacion/</t>
  </si>
  <si>
    <t>Registro de solicitudes. Departamento de Capital Humano. Dirección General de Investigación e Innovación. Secretaría de Investigación Innovación y Educación Superior (SIIES). https://siies.yucatan.gob.mx/seguimiento-y-evaluacion/</t>
  </si>
  <si>
    <t>Convenios. Departamento de Capital Humano. Dirección General de Investigación e Innovación. Secretaría de Investigación Innovación y Educación Superior (SIIES).
https://siies.yucatan.gob.mx/seguimiento-y-evaluacion/</t>
  </si>
  <si>
    <t>Reporte de seguimiento y vinculación en el ecosistema de innovación. Departamento de Innovación. Dirección General de Investigación e Innovación. Secretaría de Investigación, Innovación y Educación Superior (SIIES). https://siies.yucatan.gob.mx/seguimiento-y-evaluacion/</t>
  </si>
  <si>
    <t>Registro de beneficiarios. Departamento de Capital Humano. Dirección General de Investigación e Innovación. Secretaría de Investigación, Innovación y Educación Superior
(SIIES). https://siies.yucatan.gob.mx/seguimiento-y-evaluacion/</t>
  </si>
  <si>
    <t>Actividades de investigación con seguimiento. Departamento de Investigación. Dirección General de Investigación e Innovación. Secretarde Investigación, Innovación y Educación Superior. (SIIES). https://siies.yucatan.gob.mx/seguimiento-y-evalacion/</t>
  </si>
  <si>
    <t>Intercambios con seguimiento. Departamento de Investigación. Dirección General de Investigación e Innovación. Secretaría de Investigación, Innovación y Educación Superior. (SIIES). https://siies.yucatan.gob.mx/seguimiento-y-evaluacion/</t>
  </si>
  <si>
    <t>Estancias académicas y de investigación. Departamento de Investigación. Dirección General de Investigación e Innovación. Secretaría de Investigación, Innovación y Educación
Superior. (SIIES). https://siies.yucatan.gob.mx/seguimiento-y-evaluacion/</t>
  </si>
  <si>
    <t>Registros de propiedad Intelectual e industrial. Departamento de Investigación. Dirección General de Investigación e Innovación. Secretaría de Investigación, Innovación y Educación Superior. (SIIES). https://siies.yucatan.gob.mx/seguimiento-y-evaluacion/</t>
  </si>
  <si>
    <t>Seguimiento de beneficiarios. Departamento de Educación para la Ciencia. Dirección General de Investigación e Innovación. Secretaría de Investigación, Innovación y Educación Superior (SIIES). https://siies.yucatan.gob.mx/seguimiento-y-evaluacion/</t>
  </si>
  <si>
    <t>Registro de participantes. Encuestas de satisfacción. Departamento de Educación para la Ciencia. Dirección General de Investigación e Innovación.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</si>
  <si>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</si>
  <si>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
Convenios. Unidad Jurídica. Dirección de Administración.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</si>
  <si>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
Convenios. Departamento de Capital Humano. Dirección General de Investigación e Innovación.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</si>
  <si>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t>
  </si>
  <si>
    <t>Mide la proporción de recursos propios captados en cada ciclo  escolar por concepto de servicios proporcionados al sector productivo, empresarial y social realizados.</t>
  </si>
  <si>
    <t>Mide la proporción de servicios ofrecidos al sector productivo, empresarial y social. Estos servicios son: actividades de capacitación, adiestramiento, educación continua, evaluación de competencias laborales, transferencia de tecnología, asistencia técnica, ensayos y calibraciones.</t>
  </si>
  <si>
    <t>Es la proporción de contratos formalizados para el desarrollo de servicios de asistencia, transferencia, investigación y desarrollo tecnlógico formalizados.</t>
  </si>
  <si>
    <t>Mide la proporción de servicios de capacitación y certificación de competencias laborales impartidos.</t>
  </si>
  <si>
    <t>Mide la proporción de cursos de educación continua impartidos.</t>
  </si>
  <si>
    <t>Mide la proporción de alumnos y docentes de las Instituciones de Educación Superior descentralizadas y Escuelas Normales que están participando en convocatorias de movilidad y para lo cual reciben apoyo en especie. El apoyo en especie puede ser: asesoría, capacitación y transporte.</t>
  </si>
  <si>
    <t>Mide la proporción de convenios para movilidad formalizados.</t>
  </si>
  <si>
    <t>Mide la proporción convocatorias en las que participan alumnos y docentes de las Instituciones de Educación Superior descentralizadas y Escuelas Normales.</t>
  </si>
  <si>
    <t>Mide la proporción de empresas del sector productivo, empresarial y organizaciones no gubernamentales con las que las Instituciones de Educación Superior tienen vinculación académica. Esta vinculación académica es para estancias, estadías para los alumnos y desarrollo de proyectos de investigación para docentes.</t>
  </si>
  <si>
    <t>Mide la proporción de convenios formalizados con el sector productivo, empresarial y social.</t>
  </si>
  <si>
    <t>Mide la proporción de actividades académicas derivadas de la formalización de convenios con el sector productivo, empresarial y con organizanismos no gubernamentales.</t>
  </si>
  <si>
    <t>Mide la proporción de servicios para el emprendimiento, incubación y aceleración de empresas realizados por las Instituciones de Educación Superior descentralizadas. Estos servicios son de asesoría y del acompañamiento necesario para que una persona pueda gestionar proyectos mediante su propia iniciativa. Incluyen cursos de formación de emprendedores, consultoria para la incubación, consultoría para la aceleración empresarial.</t>
  </si>
  <si>
    <t>Mide la proporción de servicios de consultoría para el emprendimiento, incubación y aceleración de empresas realizados por las Instituciones de Educación Superior descentraizadas.</t>
  </si>
  <si>
    <t>Mide la proporción de emprendedores formados a través de las Instituciones de Educación Superior descentralizadas. Esta formación es a través de cursos impartidos que pueden ser dirigidos a alumnos, miembros de la comunidad universitaria o externos.</t>
  </si>
  <si>
    <t>Mide la proporción de egresados que se colocan en el mercado laboral a través de los servicios de la bolsa de trabajo de las Instituciones de Educación Superior.</t>
  </si>
  <si>
    <t>Mide la proporción de vacantes que son difundidas a través de la bolsa de trabajo de las Instiuciones de Educación Superior descentralizadas. Las vacantes pueden ser de tiempo completo y de medio tiempo.</t>
  </si>
  <si>
    <t>Mide la proporción de egresados de las Instituciones de Educación Superior descentralizadas con seguimiento sobre su inserción en el mercado laboral a seis meses de su egreso.</t>
  </si>
  <si>
    <t>Mide la proporción de personas satisfechas que participan en las actividades realizadas de formación temprana de científicos. Las actividades son: talleres, pláticas y dinámicas interactivas, en las que se abordan temas del que hacer cientí co, tecnológico y de innovación. Se considerará como participantes satisfechos aquellas personas que, de acuerdo al instrumento de medición que se aplique, otorgue una calificación mínima de 70 puntos. Para conocer la satisfacción de los servicios se realizará una encuesta.</t>
  </si>
  <si>
    <t>Mide la proporción de talleres de capacitación para la formación temprana de cientí cos realizados en un periodo de tiempo. Estos talleres son impartidos a niños, niñas y jóvenes de los niveles de educación básica, media superior y superior que participan en el Programa formación temprana de cientí cos.</t>
  </si>
  <si>
    <t>Mide la proporción de becas económicas para la formación temprana de cientí cos otorgadas. Estas becas económicas son para los participantes del Programa formación temprana de cientí cos. Para poder se acreedor de la beca económica previamente el bene ciario debió de participar en el taller de de capacitación para formación temprana de científicos.</t>
  </si>
  <si>
    <t>Mide la proporción de egresados del nivel medio superior que logran ingresar al nivel educativo superior. A mayor valor del resultado del indicador, mayor número de estudiantes egresados del nivel medio superior que logran ingresar al nivel superior.</t>
  </si>
  <si>
    <t>Mide la variación porcentual de aspirantes al EXANI II para su ingreso a la educación superior.</t>
  </si>
  <si>
    <t>Mide la proporción de campañas de oferta educativa realizada en un periodo de tiempo por las Instituciones de Educación Superior descentralizadas y Escuelas Normales. Las campañas pueden ser: publicaciones de la revista institucional, medios electrónicos, radio, televisión, internet, ferias, actividades o eventos, carteles, folletos, visitas guiadas.</t>
  </si>
  <si>
    <t>Mide la proporción de alumnos de licenciatura de ingeniería y maestría, que fueron bene ciados con una beca del Programa fortalecimiento de la enseñanza del área de energía. Esta beca se otorga a alumnos que cursan programas educativos en áreas estratégicas de petróleo o energías renovables. La Secretaría de Investigación, Innovación y Educación Superior canaliza el recurso para el pago de las becas a las Instituciones participantes y son estas, quien realizan el pago al alumno beneficiado.</t>
  </si>
  <si>
    <t>Mide la proporción de propuestas evaluadas para el Programa fortalecimiento de la enseñanza del área de energía.</t>
  </si>
  <si>
    <t>Mide la proporción de convocatorias emitidas para el Programa fortalecimiento de la enseñanza en el área de energía. La convocatoria es emitida por el Comité técnico del programa.</t>
  </si>
  <si>
    <t>META
2022</t>
  </si>
  <si>
    <t>Total de alumnos de educación superior beneficiados con créditos educativos</t>
  </si>
  <si>
    <t xml:space="preserve">Porcentaje de autorizaciones de apoyos a docentes para realizar estudios de posgrado emitidas. </t>
  </si>
  <si>
    <t xml:space="preserve">Porcentaje de docentes que reciben apoyos de posgrado y concluyen. </t>
  </si>
  <si>
    <t xml:space="preserve"> Porcentaje de solicitudes de apoyos económicos para intercambios académicos autorizadas. </t>
  </si>
  <si>
    <t xml:space="preserve">Porcentaje de apoyos económicos para intercambios académicos entregados </t>
  </si>
  <si>
    <t xml:space="preserve">Porcentaje de solicitudes de apoyos para proyectos estratégicos de ciencia, tecnología e innovación autorizadas </t>
  </si>
  <si>
    <t xml:space="preserve">Porcentaje de apoyos económicos para intercambios académicos y tecnológicos entregados </t>
  </si>
  <si>
    <t xml:space="preserve"> Porcentaje de solicitudes para intercambios académicos y tecnológicos autorizados </t>
  </si>
  <si>
    <t xml:space="preserve"> Porcentaje de intercambios académicos y tecnológicos con seguimiento </t>
  </si>
  <si>
    <t xml:space="preserve">Porcentaje de apoyos económicos para el desarrollo de proyectos de divulgación científica otorgados </t>
  </si>
  <si>
    <t>Total de apoyos económicos para el desarrollo de proyectos de divulgación científica otorgados</t>
  </si>
  <si>
    <t xml:space="preserve">Porcentaje de convocatorias para divulgación científica emitidas </t>
  </si>
  <si>
    <t>Mide la proporción de convocatorias emitidas para el desarrollo de proyectos de divulgación científica que son emitidas y difundidas</t>
  </si>
  <si>
    <t>Total de convocatorias para divulgación científica programadas</t>
  </si>
  <si>
    <t>Total de convocatorias para divulgación científica realizadas</t>
  </si>
  <si>
    <t xml:space="preserve">Porcentaje de proyectos de divulgación científica aprobados </t>
  </si>
  <si>
    <t>Mide la proporción eventos para la divulgación científica y tecnológica que son realizados. Por eventos de divulgación científica y tecnológica se refiere a la producción de contenidos videográficos, concursos, talleres de capacitación y actividades itinerantes.</t>
  </si>
  <si>
    <t>Total de beneficiarios IncubaTic que cumplen con el programa</t>
  </si>
  <si>
    <t>Total de beneficiarios Maestros y Doctores que cumplen con el programa</t>
  </si>
  <si>
    <t>Total de apoyos para el desarrollo de infraestructura y equipamiento científico y tecnológico autorizados</t>
  </si>
  <si>
    <t>Total de apoyos para el desarrollo de infraestructura y equipamiento científico y tecnológico solicitados</t>
  </si>
  <si>
    <t>LINEA BASE</t>
  </si>
  <si>
    <t>Total de infraestructura existente para la operación de las Instituciones de Educación Superior</t>
  </si>
  <si>
    <t>Total de infraestructura adecuada para la operación de las Instituciones de Educación Superior</t>
  </si>
  <si>
    <t>Es la propoción de infraestructura física educativa existente que se encuentra en condiciones adecuadas para el quehacer educativo.  Se entiende por adecuada que no represente riesgos para la seguridad de los usuarios y que permita el desarrollo de las actividades académicas y laborales.</t>
  </si>
  <si>
    <t>Porcentaje de infraestructura existente adecuada para la operación de las Instituciones de Educación Superior</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</si>
  <si>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</si>
  <si>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Secretaria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</si>
  <si>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Secretarí de Investigación, Innovación y Educación Superior (SIIES). https://siies.yucatan.gob.mx/seguimiento-y-evaluacion/</t>
  </si>
  <si>
    <t>Porcentaje de profesores que reciben apoyo para la continuidad de estudios de posgrado y lo concluyen</t>
  </si>
  <si>
    <t>Mide la proporcón de cuerpos académicos que incrementan su nivel de consolidacíón en un periodo de tiempo. Se entiende por nivel de consolidación, escalar del nivel en formación al nivel en consolidación o pasar de nivel de en consolidación a consolidados.</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</si>
  <si>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</si>
  <si>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de Programas Educativos acreditados. Coordinación de Gestión Académica y Proyectos. Dirección General de Educación Superior. Secretaría Investigación, Innovación y Educación Superior (SIIES) https://siies.yucatan.gob.mx/seguimiento-y-evaluacion/</t>
  </si>
  <si>
    <t>Total de Instituciones de Educación Superior Pública Descentralizada y Escuelas Normales Públicas que cuentan, con al menos, el 70% de su matrícula estudiando en Programas educativos acreditados o reconocidos por su calidad.</t>
  </si>
  <si>
    <t>Total de Instituciones de Educación Superior Pública Descentralizada y Escuelas Normales Públicas en el estado.</t>
  </si>
  <si>
    <t>Mide la proporción de Instituciones de Educación Superior Pública Descentralizada y Escuelas Normales Públicas que cuentan, con al menos, el 70% de su matrícula estudiando en Programas educativos acreditados o reconocidos por su calidad con relación con el total de Instituciones de Educación Superior Pública Descentralizada y Escuelas Normales Públicas en el estado de Yucatán. Un programa educativo acreditado o reconocido por su calidad son aquellos que cuenta con la notificación de aprobación por parte de la casa certificadora.</t>
  </si>
  <si>
    <t>Registro de Programas Educativos acreditados. Coordinación de Gestión Académica y Proyectos. Dirección General de Educación Superior. Secretaría de Investigación, Innovación y Educación Superior (SIIES) https://siies.yucatan.gob.mx/seguimiento-y-evaluacion/</t>
  </si>
  <si>
    <t>Porcentaje de convenios con la casa acreditadora formalizados</t>
  </si>
  <si>
    <t>Total de convenios con la casa acreditadora formalizados</t>
  </si>
  <si>
    <t>Total de convenios con la casa acreditadora programados</t>
  </si>
  <si>
    <t>Mide la proporción de convenios de evaluación con los organismos acreditadores de los programas educativos que son formalizados</t>
  </si>
  <si>
    <t>Mide la proporción de procesos sustantivos y de apoyo reconocidos por su calidad. Se entiende por procesos sustantivos aquellos que son la razón de ser de las instituciones. Los procesos de apoyo son aquellos que complementan a los procesos sustantivos. Los procesos sustantivos de las Instituciones de educación superior son la impartición de programas educativos de acuerdo a la necesidad económica de la región. Los procesos de apoyo son aquellos que complementan la impartición de los programas, tales como las tutorías, asesorías, capacitación docente, mantenimiento de instalaciones, equipamiento de instalaciones, entre otros.</t>
  </si>
  <si>
    <t>Registros administrativos. Coordinación de Gestión Académica y Proyectos. Dirección General de Educación Superior. Secretaría de Investigación, Innovación y Educación Superior (SIIES). https://siies.yucatan.gob.mx/seguimiento-y-evaluacion/</t>
  </si>
  <si>
    <t>Porcentaje de cursos de capacitado sobre responsabilidad social universitaria realizados</t>
  </si>
  <si>
    <t>Mide la proporción de servicios para el reconocimiento de Validez Oficial de Estudios que se otorgaron en relación a los solicitados</t>
  </si>
  <si>
    <t>Total de servicios para el reconocimiento de Validez Oficial de Estudios solicitados</t>
  </si>
  <si>
    <t>Registro de Validez Oficial. Departamento de Registro y Certificación. Dirección de Servicio Profesional. Dirección General de Educación Superior. Secretaría de Investigación, Innovación y Educación Superior (SIIES). https://siies.yucatan.gob.mx/seguimiento-y-evaluacion/</t>
  </si>
  <si>
    <t>Dictamen. Departamento de Registro y Certificación. Dirección de Servicio Profesional. Dirección General de Educación Superior. Secretaría de Investigación, Innovación y Educación Superior (SIIES). https://siies.yucatan.gob.mx/seguimiento-y-evaluacion/</t>
  </si>
  <si>
    <t>Oficio de aceptación. Departamento de Registro y Certificación. Dirección de Servicio Profesional. Dirección General de Educación Superior. Secretaría de Investigación, Innovación y Educación Superior (SIIES).  https://siies.yucatan.gob.mx/seguimiento-y-evaluacion/</t>
  </si>
  <si>
    <t>Mide la proporción de programas educativos que cumplen con los requisitos de la convocatoria para la evaluación y otorgamiento del dictamen de Registro de Validez Oficial de programas educativos (RVOE).</t>
  </si>
  <si>
    <t>Mide la proporción de docentes que recibieron apoyo para estudios de posgrado y lo concluyeron. Se entiende por apoyo: descarga horaria, pago de matrícula, pago de titulación, apoyos económicos para elaboración de documento recepcional para la titulación.</t>
  </si>
  <si>
    <t>Suma del costo por alumno de las Instituciones de Educación Superior Públicas</t>
  </si>
  <si>
    <t>Total de Instituciones de Educación Superior Públicas</t>
  </si>
  <si>
    <t>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t>
  </si>
  <si>
    <t>Registro de Instituciones de Educación Superior. Coordinación de Gestión Académica y Proyectos. Dirección General de Educación Superior. Secretaría de Investigación, Innovación y Educación Superior (SIIES) https://siies.yucatan.gob.mx/seguimiento-y-evaluacion/</t>
  </si>
  <si>
    <t>Pesos/Alumno</t>
  </si>
  <si>
    <t>Publicación "Principales cifras, Sistema Educativo de los Estados Unidos Mexicanos". Secretaría de Educación Pública, Dirección General, Planeación, Información Estadística e Indicadores Educativos. https://www.planeacion.sep.gob.mx/estadisticaeindicadores.aspx</t>
  </si>
  <si>
    <t xml:space="preserve">Abandono escolar en educación superior </t>
  </si>
  <si>
    <t>Porcentaje</t>
  </si>
  <si>
    <t>Es la proporción de alumnos que reciben el servicio de apoyo y permanecen en el programa educativo en que están matriculados. Estos servicios se refieren a descuentos en colegiaturas, créditos educativos, exenciones de pago, apoyo económico para hospedaje, becas económicas para educación superior, apoyo alimenticio, becas empresariales o por apoyo privado. Este apoyo lo reciben los estudiantes en situación vulnerable económica, de excelencia académica y deportiva.</t>
  </si>
  <si>
    <t>Es la proporción de alumnos que reciben el servicio de apoyo para actividades académicas complementarias y permanecen en el programa educativo en que están matriculados. Estos servicios se refiere a las actividades como: congresos, talleres, conferencias, visitas empresariales o de prácticas. Este apoyo lo reciben los estudiantes regulares. La utilidad de este indicador es fomentar la permanencia de los estudiantes de instituciones de educación superior.</t>
  </si>
  <si>
    <t>Total de egresados</t>
  </si>
  <si>
    <t>Porcentaje de egresados titulados</t>
  </si>
  <si>
    <t>Es la proporción de egresados que obtienen el título correspondiente. Los servicios de titulación son proporcionados por las Instituciones de Educación Superior.</t>
  </si>
  <si>
    <t>Porcentaje de egresados con seguimiento para titulación</t>
  </si>
  <si>
    <t>Total de egresados con seguimiento para titulación</t>
  </si>
  <si>
    <t>Total de egresados con seguimiento que obtienen su título</t>
  </si>
  <si>
    <t>Es la proporción de egresados que reciben seguimiento para su titulación y obtienen el título correspondiente. El seguimiento consiste en asesoría para la elaboración de su trabajo recepcional o la culminación de la modalidad elegida para su titulación. Este seguimiento es realizado por las instituciones de educación superior.</t>
  </si>
  <si>
    <t>Es la proporción de alumnos aprueban los cursos de formación de competencias. Estos cursos de formacion de competencias son impartidos por las instituciones de educación superior.</t>
  </si>
  <si>
    <t>Mide la proporción de solicitudes de beca de educación superior del programa becas de Educación Superior para Hijos de Policías y del programa becas de Excelencia Académica, Artística y Deportiva que son autorizadas con respecto a las recibidas</t>
  </si>
  <si>
    <r>
      <t xml:space="preserve">Porcentaje de acuerdos establecidos en los convenios de vinculación cumplidos </t>
    </r>
    <r>
      <rPr>
        <b/>
        <sz val="8"/>
        <color rgb="FF000000"/>
        <rFont val="Barlow"/>
      </rPr>
      <t>(NO APLICA PARA 2022)</t>
    </r>
  </si>
  <si>
    <t>Registros de la estadística 911 en el nivel superior. Departamento de Sistemas de Información y Gestión Educativa. Dirección de Planeación. Secretaría de Educación del Gobierno del Estado de Yucatán (SEGEY). https://siies.yucatan.gob.mx/seguimiento-y-evaluacion/</t>
  </si>
  <si>
    <t>Registros de la estadística 911 en el nivel superior. Departamento de Sistemas de Información y Gestión Educativa. Dirección de Planeación. Secretaría de Educación del Gobierno del Estado de Yucatán (SEGEY). https://siies.yucatan.gob.mx/seguimiento-y-eval</t>
  </si>
  <si>
    <t>Padrón de beneficiarios. Instituciones de Educación Superior Públicas (no incluye sistema autónomo y federal).  
Documento interno. Plantilla Docente. Departamento de Recursos Humanos. Instituciones de Educación Superior Publicas (no incluye sistema autónomo y federal)
https://siies.yucatan.gob.mx/seguimiento-y-eval</t>
  </si>
  <si>
    <t>Documento interno. Plantilla Docente. Departamento de Recursos Humanos. Instituciones de Educación Superior Publicas (no incluye sistema autónomo y federal)
https://siies.yucatan.gob.mx/seguimiento-y-eval</t>
  </si>
  <si>
    <t>Padrón de beneficiarios. Instituciones de Educación Superior Públicas (no incluye sistema autónomo y federal).  
https://siies.yucatan.gob.mx/seguimiento-y-eval</t>
  </si>
  <si>
    <t>Documento interno. Registro solicitudes. Departamento de Recursos Humanos. Instituciones de Educación Superior Publicas (no incluye sistema autónomo y federal)</t>
  </si>
  <si>
    <t>Documento interno. Registro de solicitudes. Departamento de Recursos Humanos. Instituciones de Educación Superior Publicas (no incluye sistema autónomo y federal).
https://siies.yucatan.gob.mx/seguimiento-y-eval</t>
  </si>
  <si>
    <t>Documento interno. Registro de solicitudes. Departamento de Recursos Humanos. Instituciones de Educación Superior Publicas (no incluye sistema autónomo y federal)/Padrón de beneficiarios. Instituciones de Educación Superior Públicas (no incluye sistema autónomo y federal) https://siies.yucatan.gob.mx/seguimiento-y-eval</t>
  </si>
  <si>
    <t>Padrón de beneficiarios. Departamento de Capital Humano. Dirección General de Investigación e Innovación. Secretaría de Investigación Innovación y Educación Superior (SIIES). https://siies.yucatan.gob.mx/seguimiento-y-eval</t>
  </si>
  <si>
    <t>Documento interno, registro de solicitudes de apoyo. Departamento de Capital Humano. Dirección General de Investigación e Innovación. Secretaría de Investigación Innovación y Educación Superior (SIIES).  https://siies.yucatan.gob.mx/seguimiento-y-eval</t>
  </si>
  <si>
    <t>Padrón de beneficiarios. Departamento de Capital Humano. Dirección General de Investigación e Innovación. Secretaría de Investigación Innovación y Educación Superior (SIIES)/Documento interno, registro de solicitudes de apoyo. Departamento de Capital Humano. Dirección General de Investigación e Innovación. Secretaría de Investigación Innovación y Educación Superior (SIIES).  https://siies.yucatan.gob.mx/seguimiento-y-eval</t>
  </si>
  <si>
    <t>Porcentaje de estancias cortas concluidas</t>
  </si>
  <si>
    <t>Total de estancias cortas realizadas.</t>
  </si>
  <si>
    <t>Estancia</t>
  </si>
  <si>
    <t>Mide la proporción de estancias cortas concluidas, respecto de las realizadas. Al término de cada estancia corta el beneficiario entrega un informe de resultados.</t>
  </si>
  <si>
    <t>Total de estancias cortas concluidas y que cuentan con informe de resultados</t>
  </si>
  <si>
    <t>Reporte cumplimiento intercambios académicos. Departamento de Capital Humano. Dirección General de Investigación e Innovación. Secretaría de Investigación Innovación y Educación Superior (SIIES).  https://siies.yucatan.gob.mx/seguimiento-y-eval</t>
  </si>
  <si>
    <t>Reporte cumplimiento intercambios académicos. Departamento de Capital Humano. Dirección General de Investigación e Innovación. Secretaría de Investigación Innovación y Educación Superior(SIIES). https://siies.yucatan.gob.mx/seguimiento-y-eval</t>
  </si>
  <si>
    <t>Padrón de los beneficiarios. Departamento de Capital Humano. Dirección General de Investigación e Innovación. Secretaría de Investigación Innovación y Educación Superior (SIIES). https://siies.yucatan.gob.mx/seguimiento-y-eval</t>
  </si>
  <si>
    <t>Mide la proporción de apoyos económicos para transporte que se entrega a los beneficiarios de la beca Conacyt de posgrado al extranjero que concluyen con una estancia local.</t>
  </si>
  <si>
    <t>Documentos internos, solicitud de apoyo. Departamento de Capital Humano. Dirección General de Investigación e Innovación. Secretaría de Investigación Innovación y Educación Superior (SIIES). https://siies.yucatan.gob.mx/seguimiento-y-eval</t>
  </si>
  <si>
    <t>Con información del Consejo Nacional de Ciencia y Tecnología. Convocatorias y Resultados Conacyt. https://www.conacyt.gob.mx/index.php/el-conacyt/convocatorias-y-resultados-conacyt
 https://siies.yucatan.gob.mx/seguimiento-y-eval</t>
  </si>
  <si>
    <t>Consejo Nacional de Ciencia y Tecnología. Convocatorias y Resultados Conacyt. https://www.conacyt.gob.mx/index.php/el-conacyt/convocatorias-y-resultados-conacyt
 https://siies.yucatan.gob.mx/seguimiento-y-eval</t>
  </si>
  <si>
    <t>Datos consultados a traves de la plataforma Conacyt. Departamento de Capital Humano. Dirección General de Investigación e Innovación. Secretaría de Investigación Innovación y Educación Superior (SIIES).  https://siies.yucatan.gob.mx/seguimiento-y-eval</t>
  </si>
  <si>
    <t>Documentos internos, informe de estancia local. Departamento de Capital Humano. Dirección General de Investigación e Innovación. Secretaría de Investigación Innovación y Educación Superior (SIIES). https://siies.yucatan.gob.mx/seguimiento-y-eval</t>
  </si>
  <si>
    <t>Convenios formalizados. Departamento de Capital Humano. Dirección General de Investigación e Innovación. Secretaría de Investigación Innovación y Educación Superior (SIIES). https://siies.yucatan.gob.mx/seguimiento-y-eval</t>
  </si>
  <si>
    <t>Reporte de transferencias. Departamento de Capital Humano. Dirección General de Investigación e Innovación. Secretaría de Investigación, Innovación y Educación Superior (SIIES). https://siies.yucatan.gob.mx/seguimiento-y-eval</t>
  </si>
  <si>
    <r>
      <t>Porcentaje de solicitudes de apoyos económicos para vinculación con instituciones nacionales e internacionales autorizadas.  (</t>
    </r>
    <r>
      <rPr>
        <b/>
        <sz val="8"/>
        <color rgb="FF000000"/>
        <rFont val="Barlow"/>
      </rPr>
      <t>NO APLICA PARA 2022</t>
    </r>
    <r>
      <rPr>
        <sz val="8"/>
        <color rgb="FF000000"/>
        <rFont val="Barlow"/>
      </rPr>
      <t>)</t>
    </r>
  </si>
  <si>
    <t>Convenios formalizados.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</si>
  <si>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</si>
  <si>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</si>
  <si>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informes. Departamento de Capital Humano. Dirección General de Investigación e Innovación. Secretaría de Investigación Innovación y Educación Superior (SIIES). https://siies.yucatan.gob.mx/seguimiento-y-eval</t>
  </si>
  <si>
    <t>ENERO-MARZO</t>
  </si>
  <si>
    <t>VALOR TRIMESTRE 1
2022</t>
  </si>
  <si>
    <t>Total de docentes beneficiados con apoyo para estudios de posgrado.</t>
  </si>
  <si>
    <t>Total de egresados de licenciatura que obtienen una beca Conacyt de posgrado al extranjero</t>
  </si>
  <si>
    <r>
      <t xml:space="preserve">Porcentaje de empresas de base tecnológica creadas a partir de una beca económica </t>
    </r>
    <r>
      <rPr>
        <b/>
        <sz val="8"/>
        <color rgb="FF000000"/>
        <rFont val="Barlow"/>
      </rPr>
      <t>(NO APLICA PARA 2022)</t>
    </r>
  </si>
  <si>
    <r>
      <t>Porcentaje de becas económicas otorgadas para la incorporación de maestros y doctores a la industria (</t>
    </r>
    <r>
      <rPr>
        <b/>
        <sz val="8"/>
        <color rgb="FF000000"/>
        <rFont val="Barlow"/>
      </rPr>
      <t>NO APLICA PARA 2022</t>
    </r>
    <r>
      <rPr>
        <sz val="8"/>
        <color rgb="FF000000"/>
        <rFont val="Barlow"/>
      </rPr>
      <t>)</t>
    </r>
  </si>
  <si>
    <r>
      <t>Porcentaje de becas económicas de investigación entregadas (</t>
    </r>
    <r>
      <rPr>
        <b/>
        <sz val="8"/>
        <color rgb="FF000000"/>
        <rFont val="Barlow"/>
      </rPr>
      <t>NO APLICA PARA 2022</t>
    </r>
    <r>
      <rPr>
        <sz val="8"/>
        <color rgb="FF000000"/>
        <rFont val="Barlow"/>
      </rPr>
      <t>)</t>
    </r>
  </si>
  <si>
    <r>
      <t xml:space="preserve">Porcentaje de apoyos económicas para estancias académicas y de investigación entregadas </t>
    </r>
    <r>
      <rPr>
        <b/>
        <sz val="8"/>
        <color rgb="FF000000"/>
        <rFont val="Barlow"/>
      </rPr>
      <t>(NO APLICA PARA 2022)</t>
    </r>
  </si>
  <si>
    <r>
      <t xml:space="preserve">Porcentaje de apoyos económicos para registros de propiedad intelectual e industrial entregados </t>
    </r>
    <r>
      <rPr>
        <b/>
        <sz val="8"/>
        <color rgb="FF000000"/>
        <rFont val="Barlow"/>
      </rPr>
      <t>(NO APLICA PARA 2022)</t>
    </r>
  </si>
  <si>
    <r>
      <t xml:space="preserve">Porcentaje de convocatorias de impulso a la investigación e innovación emitidas  </t>
    </r>
    <r>
      <rPr>
        <b/>
        <sz val="8"/>
        <color rgb="FF000000"/>
        <rFont val="Barlow"/>
      </rPr>
      <t>(NO APLICA PARA 2022)</t>
    </r>
  </si>
  <si>
    <r>
      <t>Porcentaje de beneficiarios Maestros y Doctores que cumplen con el programa</t>
    </r>
    <r>
      <rPr>
        <b/>
        <sz val="8"/>
        <color rgb="FF000000"/>
        <rFont val="Barlow"/>
      </rPr>
      <t xml:space="preserve"> (NO APLICA PARA 2022)</t>
    </r>
  </si>
  <si>
    <r>
      <t>Porcentaje de propuestas de Maestros y Doctores aprobadas  (</t>
    </r>
    <r>
      <rPr>
        <b/>
        <sz val="8"/>
        <color rgb="FF000000"/>
        <rFont val="Barlow"/>
      </rPr>
      <t>NO APLICA PARA 2022</t>
    </r>
    <r>
      <rPr>
        <sz val="8"/>
        <color rgb="FF000000"/>
        <rFont val="Barlow"/>
      </rPr>
      <t>)</t>
    </r>
  </si>
  <si>
    <r>
      <t>Porcentaje de convocatorias Maestros y Doctores emitidas (</t>
    </r>
    <r>
      <rPr>
        <b/>
        <sz val="8"/>
        <color rgb="FF000000"/>
        <rFont val="Barlow"/>
      </rPr>
      <t>NO APLICA PARA 2022</t>
    </r>
    <r>
      <rPr>
        <sz val="8"/>
        <color rgb="FF000000"/>
        <rFont val="Barlow"/>
      </rPr>
      <t>)</t>
    </r>
  </si>
  <si>
    <r>
      <t xml:space="preserve">Porcentaje de beneficiarios IncubaTic que cumplen con el programa </t>
    </r>
    <r>
      <rPr>
        <b/>
        <sz val="8"/>
        <color rgb="FF000000"/>
        <rFont val="Barlow"/>
      </rPr>
      <t>(NO APLICA PARA 2022)</t>
    </r>
  </si>
  <si>
    <r>
      <t>Porcentaje de propuestas IncubaTic aprobadas (</t>
    </r>
    <r>
      <rPr>
        <b/>
        <sz val="8"/>
        <color rgb="FF000000"/>
        <rFont val="Barlow"/>
      </rPr>
      <t>NO APLICA PARA 2022</t>
    </r>
    <r>
      <rPr>
        <sz val="8"/>
        <color rgb="FF000000"/>
        <rFont val="Barlow"/>
      </rPr>
      <t>)</t>
    </r>
  </si>
  <si>
    <r>
      <t>Porcentaje de convocatorias IncubaTic emitidas (</t>
    </r>
    <r>
      <rPr>
        <b/>
        <sz val="8"/>
        <color rgb="FF000000"/>
        <rFont val="Barlow"/>
      </rPr>
      <t>NO APLICA PARA 2022</t>
    </r>
    <r>
      <rPr>
        <sz val="8"/>
        <color rgb="FF000000"/>
        <rFont val="Barlow"/>
      </rPr>
      <t>)</t>
    </r>
  </si>
  <si>
    <r>
      <t xml:space="preserve"> Porcentaje de convocatorias Redes de Gestión emitidas (</t>
    </r>
    <r>
      <rPr>
        <b/>
        <sz val="8"/>
        <color rgb="FF000000"/>
        <rFont val="Barlow"/>
      </rPr>
      <t>NO APLICA PARA 2022)</t>
    </r>
  </si>
  <si>
    <r>
      <t xml:space="preserve"> Porcentaje de solicitudes de becas de investigación autorizadas (</t>
    </r>
    <r>
      <rPr>
        <b/>
        <sz val="8"/>
        <color rgb="FF000000"/>
        <rFont val="Barlow"/>
      </rPr>
      <t>NO APLICA PARA 2022)</t>
    </r>
  </si>
  <si>
    <r>
      <t xml:space="preserve">Porcentaje de actividades de investigación con seguimiento </t>
    </r>
    <r>
      <rPr>
        <b/>
        <sz val="8"/>
        <color rgb="FF000000"/>
        <rFont val="Barlow"/>
      </rPr>
      <t>(NO APLICA PARA 2022)</t>
    </r>
  </si>
  <si>
    <r>
      <t xml:space="preserve">Porcentaje de convocatorias Redes de Gestión emitidas </t>
    </r>
    <r>
      <rPr>
        <b/>
        <sz val="8"/>
        <color rgb="FF000000"/>
        <rFont val="Barlow"/>
      </rPr>
      <t>(NO APLICA PARA 2022)</t>
    </r>
  </si>
  <si>
    <r>
      <t xml:space="preserve"> Porcentaje de convocatorias SIIDETEY emitidas </t>
    </r>
    <r>
      <rPr>
        <b/>
        <sz val="8"/>
        <color rgb="FF000000"/>
        <rFont val="Barlow"/>
      </rPr>
      <t>(NO APLICA PARA 2022)</t>
    </r>
  </si>
  <si>
    <r>
      <t xml:space="preserve">Porcentaje de solicitudes SIIDETEY para estancias académicas y de investigación autorizadas  </t>
    </r>
    <r>
      <rPr>
        <b/>
        <sz val="8"/>
        <color rgb="FF000000"/>
        <rFont val="Barlow"/>
      </rPr>
      <t>(NO APLICA PARA 2022)</t>
    </r>
  </si>
  <si>
    <r>
      <t xml:space="preserve">Porcentaje de estancias en seguimiento </t>
    </r>
    <r>
      <rPr>
        <b/>
        <sz val="8"/>
        <color rgb="FF000000"/>
        <rFont val="Barlow"/>
      </rPr>
      <t>(NO APLICA PARA 2022)</t>
    </r>
  </si>
  <si>
    <r>
      <t xml:space="preserve">Porcentaje de convocatorias SIIDETEY emitidas </t>
    </r>
    <r>
      <rPr>
        <b/>
        <sz val="8"/>
        <color rgb="FF000000"/>
        <rFont val="Barlow"/>
      </rPr>
      <t>(NO APLICA PARA 2022)</t>
    </r>
  </si>
  <si>
    <r>
      <t xml:space="preserve">Porcentaje de solicitudes para registros de propiedad intelectual e industrial autorizados  </t>
    </r>
    <r>
      <rPr>
        <b/>
        <sz val="8"/>
        <color rgb="FF000000"/>
        <rFont val="Barlow"/>
      </rPr>
      <t>(NO APLICA PARA 2022)</t>
    </r>
  </si>
  <si>
    <r>
      <t xml:space="preserve">Porcentaje de registros en seguimiento </t>
    </r>
    <r>
      <rPr>
        <b/>
        <sz val="8"/>
        <color rgb="FF000000"/>
        <rFont val="Barlow"/>
      </rPr>
      <t>(NO APLICA PARA 2022)</t>
    </r>
  </si>
  <si>
    <t xml:space="preserve">Porcentaje de apoyos económicos para vinculación con instituciones nacionales e internacionales para la formación de capital humano otorgados. </t>
  </si>
  <si>
    <t xml:space="preserve">Porcentaje de convenios de vinculación con instituciones de educación superior nacionales e internacionales formalizados. </t>
  </si>
  <si>
    <t>debe ser 77.2 LB y meta de 77.7</t>
  </si>
  <si>
    <t>Publicación Principales cifras, Sistema Educativo de los Estados Unidos Mexicanos. Secretaría de Educación Pública, Dirección General, Planeación, Información Estadística e Indicadores Educativos. https://www.planeacion.sep.gob.mx/estadisticaeindicadores.aspx</t>
  </si>
  <si>
    <t>Reporte de Presupuesto. Secretaría de Investigación, Innovación y Educación Superior (SIIES).</t>
  </si>
  <si>
    <t>Reporte de Presupuesto. Secretaría de Investigación, Innovación y Educación Superior (SIIES).L239</t>
  </si>
  <si>
    <t>Total del gasto corriente ejercido en el eje (Cap. 1000, 2000, 3000, 4000 se excluyen partidas de 4000 destinadas a bienes muebles, inmuebles e intangibles e inversión pública)</t>
  </si>
  <si>
    <t>Total del gasto en bienes muebles, inmuebles e intangibles e inversión pública en el eje</t>
  </si>
  <si>
    <t>Total presupuesto ejercido en servicios personales</t>
  </si>
  <si>
    <t>Total presupuesto ejercido en gasto corriente (Cap. 1000, 2000, 3000, 4000 se excluyen partidas de 4000 destinadas a bienes muebles, inmuebles e intangibles e inversión pública)</t>
  </si>
  <si>
    <t>Total presupuesto ejercido en materiales y suministros</t>
  </si>
  <si>
    <t>Total presupuesto ejercido en servicios generales</t>
  </si>
  <si>
    <t>Total presupuesto ejercido en asignaciones, subsidios y otras ayudas</t>
  </si>
  <si>
    <t>Mide en proporción los recursos ejercidos del gasto corriente de las dependencias y entidades del eje 6 Innovación, conocimiento y tecnología destinados a cubrir los gastos en asignaciones, subsidios y otras ayudas del clasificador por objeto del gasto según CONAC.</t>
  </si>
  <si>
    <t>Total presupuesto ejercido en bienes muebles, inmuebles e intangibles</t>
  </si>
  <si>
    <t>Mide en proporción los recursos del gasto de capital de las dependencias y entidades del eje 6 Innovación, conocimiento y tecnología destinados a cubrir los gastos en bienes muebles, inmuebles e intangibles del clasificador por objeto del gasto según CONAC.</t>
  </si>
  <si>
    <t>Total presupuesto ejercido en inversión pública</t>
  </si>
  <si>
    <t>Porcentaje de apoyos para la movilidad internacional entregados</t>
  </si>
  <si>
    <t>Total de apoyos para la movilidad internacional entregados</t>
  </si>
  <si>
    <t>Total de apoyos para la movilidad internacional autorizados</t>
  </si>
  <si>
    <t xml:space="preserve">Mide la proporción de alumnos de educación superior, que fueron beneficiados con un apoyo para la movilidad internacional. </t>
  </si>
  <si>
    <t>Padrón de beneficiarios. Dirección General de Investigación e Innovación. Secretaría de Investigación, Innovación y Educación Superior (SIIES). 
https://siies.yucatan.gob.mx/seguimiento-y-evaluacion/</t>
  </si>
  <si>
    <t>Registro Administrativo. Dirección General de Investigación e Innovación. Secretaría de Investigación, Innovación y Educación Superior (SIIES). https://siies.yucatan.gob.mx/seguimiento-y-evaluacion/</t>
  </si>
  <si>
    <t>Padrón de beneficiarios. Dirección General de Investigación e Innovación. Secretaría de Investigación, Innovación y Educación Superior (SIIES). 
Registro Administrativo. Dirección General de Investigación e Innovación. Secretaría de Investigación, Innovación y Educación Superior (SIIES). https://siies.yucatan.gob.mx/seguimiento-y-evaluacion/</t>
  </si>
  <si>
    <t>Porcentaje de alumnos de educación superior que solicitan apoyo para movilidad internacional a través de la convocatoria.</t>
  </si>
  <si>
    <t>Total de alumnos de educación superior que presentan una solicitud de apoyo para movilidad internacional a través de la convocatoria</t>
  </si>
  <si>
    <t xml:space="preserve">Mide la cantidad de alumnos de educación superior en el estado de Yucatán que presentan una solicitud para realizar movilidad internacional a través de la convocatoria emitida. </t>
  </si>
  <si>
    <t>Registro administrativo de Movilidad Internacional. Dirección General de Investigación e Innovación. Secretaría de Investigación, Innovación y Educación Superior (SIIES). 
https://siies.yucatan.gob.mx/seguimiento-y-evaluacion/</t>
  </si>
  <si>
    <t>Registro administrativo de Movilidad Internacional. Dirección General de Investigación e Innovación.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</si>
  <si>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la movilidad internacional de alumnos de educación superior autorizadas.</t>
  </si>
  <si>
    <t>Total de solicitudes de movilidad internacional de alumnos de educación superior autorizadas</t>
  </si>
  <si>
    <t>Total de solicitudes de movilidad internacional de alumnos de educación superior recibidas</t>
  </si>
  <si>
    <t>Mide la cantidad de solicitudes de movilidad internacional para alumnos de educación superior que son autorizadas. Las solicitudes de movilidad internacional son recibidas mediante la convocatoria emitida</t>
  </si>
  <si>
    <t>Porcentaje de alumnos en movilidad internacional con seguimiento.</t>
  </si>
  <si>
    <t>Total de alumnos beneficiados con apoyo para la movilidad internacional que cuentan con un documento de participación</t>
  </si>
  <si>
    <t>Total de alumnos beneficiados con apoyo para la movilidad internacional</t>
  </si>
  <si>
    <t>Mide la cantidad de beneficiarios del programa de movilidad internacional que se encuentran en seguimiento. Para el seguimiento las Instituciones de Educación Superior Internacionales entregan a la Dirección General de Investigación e Innovación un documento de participación de los alumnos.</t>
  </si>
  <si>
    <t>Registro Administrativo. Dirección General de Investigación e Innovación. Secretaría de Investigación, Innovación y Educación Superior (SIIES). 
Padrón de beneficiarios. Dirección General de Investigación e Innovación. Secretaría de Investigación, Innovación y Educación Superior (SIIES). 
https://siies.yucatan.gob.mx/seguimiento-y-evaluacion/</t>
  </si>
  <si>
    <t>Porcentaje de equipos tecnológicos entregados.</t>
  </si>
  <si>
    <t>Total de equipo tecnológico entregado</t>
  </si>
  <si>
    <t>Total de equipo tecnológico autorizado para su entrega</t>
  </si>
  <si>
    <t>Mide la proporción de docentes y alumnos de educación superior, que fueron beneficiados con un equipo tecnológico</t>
  </si>
  <si>
    <t>Equipo</t>
  </si>
  <si>
    <t>Registro administrativo programa de equipos tecnológicos. Departamento de becas. Dirección General de Educación Superior. Secretaría de Investigación, Innovación y Educación Superior (SIIES). https://siies.yucatan.gob.mx/seguimiento-y-evaluacion/</t>
  </si>
  <si>
    <t>Porcentaje de docentes y alumnos de educación superior que solicitan un equipo tecnológico a tráves de la convocatoria.</t>
  </si>
  <si>
    <t>Total de docentes y alumnos de educación superior que presentan una solicitud de equipo tecnológico a través de la convocatoria</t>
  </si>
  <si>
    <t>Total de docentes y alumnos matriculados en instituciones de nivel superior (incluye posgrados)</t>
  </si>
  <si>
    <t xml:space="preserve">Mide la cantidad de docentes y alumnos de educación superior en el estado de Yucatán que presentan una solicitud para equipo tecnológico a través de la convocatoria emitida. </t>
  </si>
  <si>
    <t>Registro administrativo programa de equipos tecnológicos. Departamento de becas. Dirección General de Educación Superior.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</si>
  <si>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equipo tecnológico autorizados.</t>
  </si>
  <si>
    <t>Total de solicitudes para equipo tecnológico de docentes y alumnos de educación superior autorizadas</t>
  </si>
  <si>
    <t>Total de solicitudes para equipo tecnológico de docentes y alumnos de educación superior recibidas</t>
  </si>
  <si>
    <t>Mide la cantidad de solicitudes de equipo tecnológico para docentes y alumnos de educación superior que son autorizadas. Las solicitudes de equipo tecnológico son recibidas mediante la convocatoria emitida</t>
  </si>
  <si>
    <t>VALOR TRIMESTRE 2
2022</t>
  </si>
  <si>
    <t>ABRIL-JUNIO</t>
  </si>
  <si>
    <t>VALOR SEMESTRE 1
2022</t>
  </si>
  <si>
    <t>ENERO-JUNIO</t>
  </si>
  <si>
    <t>Mide la proporción de actividades de investigacion que tienen seguimiento y que se encuentran descritas en el convenio de apoyo  financiero formalizado entre el beneficiario y la Secretaría de Investigación, Innovación y Educación Superior</t>
  </si>
  <si>
    <t>Mide la proporción de proyectos para el desarrollo de proyectos científicos y tecnológicos que son apoyados. El recurso para proporcionar el apoyo, proviene de las sanciones económicas derivadas de infracciones cometidas por los sujetos de régimen sancionador electoral que recauda el Instituto Electoral y de Participación Ciudadana de Yucatán (IEPAC).</t>
  </si>
  <si>
    <t>Porcentaje de apoyos para el fomento e impulso a la investigación, innovación y desarrollo tecnológicos entregados.</t>
  </si>
  <si>
    <t>Mide el porcentaje de estudiantes de nivel básico y medio superior, así como estudiantes o egresados de nivel superior, de las escuelas públicas y privadas establecidas en el estado de Yucatán que fueron beneficiados con un apoyo para el fomento e impulso a la investigación, innovación y desarrollo tecnológico. Los apoyos son premios que consistirán en la entrega de un diploma alusivo, un premio en especie o en efectivo y/o una acreditación nacional o internacional a los beneficiarios, según las características de la convocatoria.</t>
  </si>
  <si>
    <t>Total de apoyos para el fomento e Impulso a la Investigación, Innovación y Desarrollo Tecnológico entregados</t>
  </si>
  <si>
    <t>Total de apoyos para el fomento e Impulso a la Investigación, Innovación y Desarrollo Tecnológico autorizado</t>
  </si>
  <si>
    <t xml:space="preserve"> - Padrón de beneficiarios. Dirección General de Investigación e Innovación. Secretaría de Investigación, Innovación y Educación Superior (SIIES).
 - Registro Administrativo. Dirección General de Investigación e Innovación. Secretaría de Investigación, Innovación y Educación Superior (SIIES).
https://siies.yucatan.gob.mx/seguimiento-y-evaluacion/</t>
  </si>
  <si>
    <t xml:space="preserve"> - Registro Administrativo. Dirección General de Investigación e Innovación. Secretaría de Investigación, Innovación y Educación Superior (SIIES).
https://siies.yucatan.gob.mx/seguimiento-y-evaluacion/</t>
  </si>
  <si>
    <t xml:space="preserve"> - Padrón de beneficiarios. Dirección General de Investigación e Innovación. Secretaría de Investigación, Innovación y Educación Superior (SIIES). 
https://siies.yucatan.gob.mx/seguimiento-y-evaluacion/</t>
  </si>
  <si>
    <t>Porcentaje de alumnos de educación básica, media superior, superior y egresados de superior que participan en los concursos de fomento e impulso a la investigación, innovación y desarrollo tecnológico a través de la convocatoria.</t>
  </si>
  <si>
    <t>Mide la cantidad de alumnos de educación básica, media superior, superior y egresados de superior del estado de Yucatán que se inscriben y participan en los concursos de fomento e impulso a la investigación, innovación y desarrollo tecnológico a través de la convocatoria emitida.</t>
  </si>
  <si>
    <t>Total de alumnos de educación básica, media superior, superior y egresados de superior que participan en los concursos de fomento e impulso a la investigación, innovación y desarrollo tecnológico a través de la convocatoria</t>
  </si>
  <si>
    <t>Total de alumnos de educación básica, media superior y superior matriculados en escuelas públicas y privadas establecidas del Estado de Yucatán (incluye posgrados) y egresados de superior en los últimos 2 ciclos escolares</t>
  </si>
  <si>
    <t>Registro administrativo fomento e impulso a la investigación, innovación y desarrollo tecnológico. Dirección General de Investigación e Innovación. Secretaría de Investigación, Innovación y Educación Superior (SIIES). 
https://siies.yucatan.gob.mx/seguimiento-y-evaluacion/</t>
  </si>
  <si>
    <t>Registros de la estadística 911 en el nivel basico, media superior y superior. Departamento de Sistemas de Información y Gestión Educativa. Dirección de Planeación. Secretaría de Educación del Gobierno del Estado de Yucatán (SEGEY).
Base de datos de egresados de educación superior en los últimos 2 ciclos escolares. Dirección General de Educación Superior. Secretaría de Investigación, Innovación y Educación Superior (SIIES)
 https://siies.yucatan.gob.mx/seguimiento-y-evaluacion/</t>
  </si>
  <si>
    <t>Registro administrativo fomento e impulso a la investigación, innovación y desarrollo tecnológico. Dirección General de Investigación e Innovación. Secretaría de Investigación, Innovación y Educación Superior (SIIES). 
Registros de la estadística 911 en el nivel basico, media superior y superior. Departamento de Sistemas de Información y Gestión Educativa. Dirección de Planeación. Secretaría de Educación del Gobierno del Estado de Yucatán (SEGEY).
Base de datos de egresados de educación superior en los últimos 2 ciclos escolares. Dirección General de Educación Superior. Secretaría de Investigación, Innovación y Educación Superior (SIIES)
 https://siies.yucatan.gob.mx/seguimiento-y-evaluacion/</t>
  </si>
  <si>
    <t>Porcentaje de participantes de la convocatoria para el fomento e impulso a la investigación, innovación y desarrollo tecnológico que son benficados con un apoyo</t>
  </si>
  <si>
    <t>Mide la cantidad de apoyos para el fomento e impulso a la investigación, innovación y desarrollo tecnológico para alumnos de educación basica, media superiorsuperior y egresados de superior que son entregados. Los apoyos son otorgados a los participantes de la convocatoria emitida.</t>
  </si>
  <si>
    <t>Total de participantes en las convocatorias para el fomento e impulso a la investigación, innovación y desarrollo tecnológico</t>
  </si>
  <si>
    <t>COMPONENTE 1</t>
  </si>
  <si>
    <t>ACTIVIDAD 1</t>
  </si>
  <si>
    <t>ACTIVIDAD 2</t>
  </si>
  <si>
    <t>ACTIVIDAD 3</t>
  </si>
  <si>
    <t>COMPONENTE 2</t>
  </si>
  <si>
    <t>Mide la proporción de convenios elaborados entre el beneficiario y la Secretaría de Investigación, Innovación y Educación Superior, para el desarrollo de proyectos estratégicos de ciencia, tecnología e innovación. El recurso para proporcionar el apoyo, proviene de las sanciones económicas derivadas de infracciones cometidas por los sujetos de régimen sancionador electoral que recauda el Instituto Electoral y de Participación Ciudadana de Yucatán (IEPAC).</t>
  </si>
  <si>
    <t>VALOR TRIMESTRE 3
2022</t>
  </si>
  <si>
    <t>JULIO-SEPTIEMBRE</t>
  </si>
  <si>
    <t>Porcentaje de participantes de la convocatoria para el fomento e impulso a la investigación, innovación y desarrollo tecnológico que son beneficiados con un apoyo</t>
  </si>
  <si>
    <t>Total de participantes en la convocatoria para el fomento e impulso a la investigación, innovación y desarrollo tecnológico que son beneficiados con un apoyo</t>
  </si>
  <si>
    <t>Documento interno. Registro solicitudes. Departamento de Recursos Humanos. Instituciones de Educación Superior Publicas (no incluye sistema autónomo y federal)
https://siies.yucatan.gob.mx/seguimiento-y-evaluacion/</t>
  </si>
  <si>
    <t>VALOR TRIMESTRE 4
2022</t>
  </si>
  <si>
    <t>OCTUBRE-DICIEMBRE</t>
  </si>
  <si>
    <t>ENERO-DICIEMBRE</t>
  </si>
  <si>
    <t>VALOR ANUAL</t>
  </si>
  <si>
    <t>VALOR SEMESTRE 2
2022</t>
  </si>
  <si>
    <t>JULIO-DICIEMBRE</t>
  </si>
  <si>
    <t>REPORTE DE INDICADORES PROGRAMAS PRESUPUESTARIOS. TRIMESTRE 4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</si>
</sst>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5"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rgb="FF000000"/>
      <name val="Barlow"/>
    </font>
    <font>
      <sz val="8"/>
      <color theme="1"/>
      <name val="Barlow"/>
    </font>
    <font>
      <sz val="11"/>
      <color theme="1"/>
      <name val="Calibri"/>
      <family val="2"/>
      <scheme val="minor"/>
    </font>
    <font>
      <sz val="10"/>
      <name val="Arial"/>
      <family val="2"/>
    </font>
    <font>
      <b/>
      <sz val="8"/>
      <color rgb="FF000000"/>
      <name val="Barlow"/>
    </font>
    <font>
      <b/>
      <sz val="9"/>
      <color indexed="81"/>
      <name val="Tahoma"/>
      <family val="2"/>
    </font>
    <font>
      <sz val="9"/>
      <color indexed="81"/>
      <name val="Tahoma"/>
      <family val="2"/>
    </font>
    <font>
      <b/>
      <sz val="9"/>
      <color rgb="FFFF0000"/>
      <name val="Calibri"/>
      <family val="2"/>
    </font>
    <font>
      <u/>
      <sz val="11"/>
      <color theme="10"/>
      <name val="Calibri"/>
      <family val="2"/>
      <scheme val="minor"/>
    </font>
    <font>
      <sz val="8"/>
      <name val="Calibri"/>
      <family val="2"/>
      <scheme val="minor"/>
    </font>
    <font>
      <sz val="10"/>
      <name val="Barlow"/>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8D8D8"/>
        <bgColor rgb="FFD8D8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7" fillId="0" borderId="0"/>
    <xf numFmtId="0" fontId="6" fillId="0" borderId="0"/>
    <xf numFmtId="0" fontId="12" fillId="0" borderId="0" applyNumberFormat="0" applyFill="0" applyBorder="0" applyAlignment="0" applyProtection="0"/>
  </cellStyleXfs>
  <cellXfs count="68">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2" fontId="4" fillId="3" borderId="2"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164" fontId="4" fillId="3"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Fill="1" applyBorder="1" applyAlignment="1">
      <alignment horizontal="center" vertical="center"/>
    </xf>
    <xf numFmtId="0" fontId="11" fillId="0" borderId="0" xfId="0" applyFont="1" applyFill="1" applyBorder="1" applyAlignment="1">
      <alignment horizontal="center" vertical="center" wrapText="1"/>
    </xf>
    <xf numFmtId="4" fontId="0" fillId="0" borderId="0" xfId="0" applyNumberFormat="1" applyFill="1" applyAlignment="1">
      <alignment horizontal="left" vertical="center"/>
    </xf>
    <xf numFmtId="0" fontId="0" fillId="0" borderId="0" xfId="0" applyFill="1" applyAlignment="1">
      <alignment horizontal="left"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3" borderId="1" xfId="0" applyFont="1" applyFill="1" applyBorder="1" applyAlignment="1">
      <alignment horizontal="center" vertical="center"/>
    </xf>
    <xf numFmtId="2" fontId="4" fillId="7" borderId="4"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0" fontId="14" fillId="0" borderId="1" xfId="0" applyFont="1" applyFill="1" applyBorder="1" applyAlignment="1" applyProtection="1">
      <alignment vertical="center" wrapText="1"/>
      <protection locked="0"/>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xf>
    <xf numFmtId="0" fontId="5" fillId="3" borderId="2" xfId="0" applyFont="1" applyFill="1" applyBorder="1" applyAlignment="1">
      <alignment horizontal="center" vertical="center"/>
    </xf>
    <xf numFmtId="165" fontId="5" fillId="3" borderId="1" xfId="0" applyNumberFormat="1" applyFont="1" applyFill="1" applyBorder="1" applyAlignment="1">
      <alignment horizontal="center" vertical="center"/>
    </xf>
    <xf numFmtId="0" fontId="5" fillId="3" borderId="6" xfId="0" applyFont="1" applyFill="1" applyBorder="1" applyAlignment="1">
      <alignment horizontal="center" vertical="center"/>
    </xf>
    <xf numFmtId="2" fontId="5" fillId="3" borderId="6" xfId="0" applyNumberFormat="1" applyFont="1" applyFill="1" applyBorder="1" applyAlignment="1">
      <alignment horizontal="center" vertical="center"/>
    </xf>
    <xf numFmtId="2" fontId="5" fillId="3" borderId="2" xfId="0" applyNumberFormat="1"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3" fillId="0" borderId="1" xfId="3"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1593094</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0"/>
          <a:ext cx="4828912" cy="87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ies.yucatan.gob.mx/seguimiento-y-evaluac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H530"/>
  <sheetViews>
    <sheetView tabSelected="1" zoomScale="87" zoomScaleNormal="87" workbookViewId="0">
      <pane ySplit="9" topLeftCell="A10" activePane="bottomLeft" state="frozen"/>
      <selection pane="bottomLeft" activeCell="F11" sqref="F11"/>
    </sheetView>
  </sheetViews>
  <sheetFormatPr baseColWidth="10" defaultRowHeight="15" x14ac:dyDescent="0.25"/>
  <cols>
    <col min="1" max="1" width="11.42578125" style="2"/>
    <col min="2" max="2" width="16.28515625" style="2" customWidth="1"/>
    <col min="3" max="3" width="12" style="2" customWidth="1"/>
    <col min="4" max="4" width="9.28515625" style="2" customWidth="1"/>
    <col min="5" max="5" width="28.28515625" style="3" customWidth="1"/>
    <col min="6" max="6" width="28.42578125" style="3" customWidth="1"/>
    <col min="7" max="7" width="42.85546875" style="3" customWidth="1"/>
    <col min="8" max="8" width="16.28515625" style="4" customWidth="1"/>
    <col min="9" max="11" width="13" style="3" customWidth="1"/>
    <col min="12" max="12" width="49.85546875" style="2" customWidth="1"/>
    <col min="13" max="14" width="15" style="2" customWidth="1"/>
    <col min="15" max="15" width="11.42578125" style="2" customWidth="1"/>
    <col min="16" max="16" width="15" style="2" customWidth="1"/>
    <col min="17" max="16384" width="11.42578125" style="2"/>
  </cols>
  <sheetData>
    <row r="4" spans="1:19" x14ac:dyDescent="0.25">
      <c r="H4" s="39"/>
    </row>
    <row r="7" spans="1:19" ht="21" x14ac:dyDescent="0.25">
      <c r="A7" s="1" t="s">
        <v>932</v>
      </c>
      <c r="F7" s="4"/>
      <c r="G7" s="4"/>
      <c r="H7" s="40"/>
      <c r="I7" s="4"/>
      <c r="J7" s="4"/>
      <c r="K7" s="4"/>
    </row>
    <row r="8" spans="1:19" ht="41.25" customHeight="1" x14ac:dyDescent="0.25">
      <c r="A8" s="25"/>
      <c r="B8" s="25"/>
      <c r="C8" s="25"/>
      <c r="D8" s="25"/>
      <c r="E8" s="25"/>
      <c r="F8" s="25"/>
      <c r="G8" s="25"/>
      <c r="H8" s="38"/>
      <c r="I8" s="25"/>
      <c r="J8" s="25"/>
      <c r="K8" s="25"/>
      <c r="M8" s="63" t="s">
        <v>813</v>
      </c>
      <c r="N8" s="64" t="s">
        <v>893</v>
      </c>
      <c r="O8" s="45" t="s">
        <v>895</v>
      </c>
      <c r="P8" s="64" t="s">
        <v>922</v>
      </c>
      <c r="Q8" s="52" t="s">
        <v>927</v>
      </c>
      <c r="R8" s="54" t="s">
        <v>931</v>
      </c>
      <c r="S8" s="53" t="s">
        <v>928</v>
      </c>
    </row>
    <row r="9" spans="1:19" ht="36" x14ac:dyDescent="0.25">
      <c r="A9" s="5" t="s">
        <v>0</v>
      </c>
      <c r="B9" s="5" t="s">
        <v>1</v>
      </c>
      <c r="C9" s="5" t="s">
        <v>2</v>
      </c>
      <c r="D9" s="5" t="s">
        <v>3</v>
      </c>
      <c r="E9" s="5" t="s">
        <v>4</v>
      </c>
      <c r="F9" s="5" t="s">
        <v>5</v>
      </c>
      <c r="G9" s="5" t="s">
        <v>318</v>
      </c>
      <c r="H9" s="5" t="s">
        <v>731</v>
      </c>
      <c r="I9" s="5" t="s">
        <v>6</v>
      </c>
      <c r="J9" s="5" t="s">
        <v>709</v>
      </c>
      <c r="K9" s="5" t="s">
        <v>6</v>
      </c>
      <c r="L9" s="5" t="s">
        <v>7</v>
      </c>
      <c r="M9" s="41" t="s">
        <v>814</v>
      </c>
      <c r="N9" s="44" t="s">
        <v>892</v>
      </c>
      <c r="O9" s="45" t="s">
        <v>894</v>
      </c>
      <c r="P9" s="51" t="s">
        <v>921</v>
      </c>
      <c r="Q9" s="52" t="s">
        <v>926</v>
      </c>
      <c r="R9" s="54" t="s">
        <v>930</v>
      </c>
      <c r="S9" s="53" t="s">
        <v>929</v>
      </c>
    </row>
    <row r="10" spans="1:19" s="17" customFormat="1" ht="78.75" x14ac:dyDescent="0.25">
      <c r="A10" s="8">
        <v>484</v>
      </c>
      <c r="B10" s="8" t="s">
        <v>13</v>
      </c>
      <c r="C10" s="8" t="s">
        <v>14</v>
      </c>
      <c r="D10" s="8">
        <v>21352</v>
      </c>
      <c r="E10" s="10" t="s">
        <v>15</v>
      </c>
      <c r="F10" s="10" t="s">
        <v>15</v>
      </c>
      <c r="G10" s="10" t="s">
        <v>319</v>
      </c>
      <c r="H10" s="16">
        <f>(H11/H12)*100</f>
        <v>39.399861124888403</v>
      </c>
      <c r="I10" s="8" t="s">
        <v>10</v>
      </c>
      <c r="J10" s="16">
        <f>(J11/J12)*100</f>
        <v>40.581787521079264</v>
      </c>
      <c r="K10" s="8" t="s">
        <v>10</v>
      </c>
      <c r="L10" s="19" t="s">
        <v>305</v>
      </c>
      <c r="M10" s="46">
        <v>-998</v>
      </c>
      <c r="N10" s="46">
        <v>-998</v>
      </c>
      <c r="O10" s="46">
        <v>-998</v>
      </c>
      <c r="P10" s="46">
        <v>-998</v>
      </c>
      <c r="Q10" s="46">
        <v>36.200000000000003</v>
      </c>
      <c r="R10" s="46">
        <v>36.200000000000003</v>
      </c>
      <c r="S10" s="46">
        <v>36.200000000000003</v>
      </c>
    </row>
    <row r="11" spans="1:19" s="18" customFormat="1" ht="78.75" x14ac:dyDescent="0.25">
      <c r="A11" s="9">
        <v>484</v>
      </c>
      <c r="B11" s="9" t="s">
        <v>13</v>
      </c>
      <c r="C11" s="9" t="s">
        <v>14</v>
      </c>
      <c r="D11" s="9">
        <v>21352</v>
      </c>
      <c r="E11" s="11" t="s">
        <v>15</v>
      </c>
      <c r="F11" s="11" t="s">
        <v>16</v>
      </c>
      <c r="G11" s="11"/>
      <c r="H11" s="9">
        <v>79438</v>
      </c>
      <c r="I11" s="9" t="s">
        <v>276</v>
      </c>
      <c r="J11" s="9">
        <v>81821</v>
      </c>
      <c r="K11" s="9" t="s">
        <v>276</v>
      </c>
      <c r="L11" s="20" t="s">
        <v>305</v>
      </c>
      <c r="M11" s="43"/>
      <c r="N11" s="43"/>
      <c r="O11" s="43"/>
      <c r="P11" s="43"/>
      <c r="Q11" s="43"/>
      <c r="R11" s="43"/>
      <c r="S11" s="43"/>
    </row>
    <row r="12" spans="1:19" s="18" customFormat="1" ht="78.75" x14ac:dyDescent="0.25">
      <c r="A12" s="9">
        <v>484</v>
      </c>
      <c r="B12" s="9" t="s">
        <v>13</v>
      </c>
      <c r="C12" s="9" t="s">
        <v>14</v>
      </c>
      <c r="D12" s="9">
        <v>21352</v>
      </c>
      <c r="E12" s="11" t="s">
        <v>15</v>
      </c>
      <c r="F12" s="11" t="s">
        <v>17</v>
      </c>
      <c r="G12" s="11"/>
      <c r="H12" s="9">
        <v>201620</v>
      </c>
      <c r="I12" s="9" t="s">
        <v>299</v>
      </c>
      <c r="J12" s="9">
        <v>201620</v>
      </c>
      <c r="K12" s="9" t="s">
        <v>299</v>
      </c>
      <c r="L12" s="20" t="s">
        <v>306</v>
      </c>
      <c r="M12" s="43"/>
      <c r="N12" s="43"/>
      <c r="O12" s="43"/>
      <c r="P12" s="43"/>
      <c r="Q12" s="43"/>
      <c r="R12" s="43"/>
      <c r="S12" s="43"/>
    </row>
    <row r="13" spans="1:19" s="17" customFormat="1" ht="126" customHeight="1" x14ac:dyDescent="0.25">
      <c r="A13" s="8">
        <v>484</v>
      </c>
      <c r="B13" s="8" t="s">
        <v>18</v>
      </c>
      <c r="C13" s="8" t="s">
        <v>14</v>
      </c>
      <c r="D13" s="8">
        <v>21356</v>
      </c>
      <c r="E13" s="10" t="s">
        <v>19</v>
      </c>
      <c r="F13" s="10" t="s">
        <v>19</v>
      </c>
      <c r="G13" s="10" t="s">
        <v>320</v>
      </c>
      <c r="H13" s="8">
        <f>(H14/H15)</f>
        <v>40356.421702525455</v>
      </c>
      <c r="I13" s="8" t="s">
        <v>307</v>
      </c>
      <c r="J13" s="8">
        <f>(J14/J15)</f>
        <v>39130.105649709665</v>
      </c>
      <c r="K13" s="8" t="s">
        <v>307</v>
      </c>
      <c r="L13" s="19" t="str">
        <f>CONCATENATE(L14,L15)</f>
        <v>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https://siies.yucatan.gob.mx/seguimiento-y-evaluacion/Registro de Instituciones de Educación Superior. Coordinación de Gestión Académica y Proyectos. Dirección General de Educación Superior. Secretaría de Investigación, Innovación y Educación Superior (SIIES) https://siies.yucatan.gob.mx/seguimiento-y-evaluacion/</v>
      </c>
      <c r="M13" s="46">
        <v>-998</v>
      </c>
      <c r="N13" s="46">
        <v>-998</v>
      </c>
      <c r="O13" s="46">
        <v>-998</v>
      </c>
      <c r="P13" s="46">
        <v>-998</v>
      </c>
      <c r="Q13" s="14">
        <f>(Q14/Q15)</f>
        <v>39130.105649709665</v>
      </c>
      <c r="R13" s="14">
        <f>(R14/R15)</f>
        <v>39130.105649709665</v>
      </c>
      <c r="S13" s="14">
        <f>(S14/S15)</f>
        <v>39130.105649709665</v>
      </c>
    </row>
    <row r="14" spans="1:19" s="18" customFormat="1" ht="101.25" x14ac:dyDescent="0.25">
      <c r="A14" s="9">
        <v>484</v>
      </c>
      <c r="B14" s="9" t="s">
        <v>18</v>
      </c>
      <c r="C14" s="9" t="s">
        <v>14</v>
      </c>
      <c r="D14" s="9">
        <v>21356</v>
      </c>
      <c r="E14" s="11" t="s">
        <v>19</v>
      </c>
      <c r="F14" s="11" t="s">
        <v>761</v>
      </c>
      <c r="G14" s="11"/>
      <c r="H14" s="9">
        <v>484277.06043030543</v>
      </c>
      <c r="I14" s="9" t="s">
        <v>765</v>
      </c>
      <c r="J14" s="9">
        <v>469561.26779651601</v>
      </c>
      <c r="K14" s="9" t="s">
        <v>765</v>
      </c>
      <c r="L14" s="65" t="s">
        <v>763</v>
      </c>
      <c r="M14" s="43"/>
      <c r="N14" s="43"/>
      <c r="O14" s="43"/>
      <c r="P14" s="43"/>
      <c r="Q14" s="9">
        <v>469561.26779651601</v>
      </c>
      <c r="R14" s="9">
        <v>469561.26779651601</v>
      </c>
      <c r="S14" s="9">
        <v>469561.26779651601</v>
      </c>
    </row>
    <row r="15" spans="1:19" s="18" customFormat="1" ht="56.25" x14ac:dyDescent="0.25">
      <c r="A15" s="9">
        <v>484</v>
      </c>
      <c r="B15" s="9" t="s">
        <v>18</v>
      </c>
      <c r="C15" s="9" t="s">
        <v>14</v>
      </c>
      <c r="D15" s="9">
        <v>21356</v>
      </c>
      <c r="E15" s="11" t="s">
        <v>19</v>
      </c>
      <c r="F15" s="11" t="s">
        <v>762</v>
      </c>
      <c r="G15" s="11"/>
      <c r="H15" s="9">
        <v>12</v>
      </c>
      <c r="I15" s="9" t="s">
        <v>269</v>
      </c>
      <c r="J15" s="9">
        <v>12</v>
      </c>
      <c r="K15" s="9" t="s">
        <v>269</v>
      </c>
      <c r="L15" s="66" t="s">
        <v>764</v>
      </c>
      <c r="M15" s="43"/>
      <c r="N15" s="43"/>
      <c r="O15" s="43"/>
      <c r="P15" s="43"/>
      <c r="Q15" s="9">
        <v>12</v>
      </c>
      <c r="R15" s="9">
        <v>12</v>
      </c>
      <c r="S15" s="9">
        <v>12</v>
      </c>
    </row>
    <row r="16" spans="1:19" s="17" customFormat="1" ht="67.5" x14ac:dyDescent="0.25">
      <c r="A16" s="8">
        <v>484</v>
      </c>
      <c r="B16" s="8" t="s">
        <v>8</v>
      </c>
      <c r="C16" s="8" t="s">
        <v>9</v>
      </c>
      <c r="D16" s="8">
        <v>21361</v>
      </c>
      <c r="E16" s="10" t="s">
        <v>735</v>
      </c>
      <c r="F16" s="10" t="s">
        <v>735</v>
      </c>
      <c r="G16" s="10" t="s">
        <v>734</v>
      </c>
      <c r="H16" s="8">
        <f>(H17/H18)*100</f>
        <v>58.662436514777362</v>
      </c>
      <c r="I16" s="8" t="s">
        <v>10</v>
      </c>
      <c r="J16" s="8">
        <f>(J17/J18)*100</f>
        <v>62.41450777202072</v>
      </c>
      <c r="K16" s="8" t="s">
        <v>10</v>
      </c>
      <c r="L16" s="19" t="s">
        <v>736</v>
      </c>
      <c r="M16" s="46">
        <v>-998</v>
      </c>
      <c r="N16" s="46">
        <f>(N17/N18)*100</f>
        <v>42.937315868600074</v>
      </c>
      <c r="O16" s="46">
        <f>(O17/O18)*100</f>
        <v>42.937315868600074</v>
      </c>
      <c r="P16" s="46">
        <v>-998</v>
      </c>
      <c r="Q16" s="55">
        <f>(Q17/Q18)*100</f>
        <v>42.937315868600074</v>
      </c>
      <c r="R16" s="55">
        <f>(R17/R18)*100</f>
        <v>42.937315868600074</v>
      </c>
      <c r="S16" s="55">
        <f>(S17/S18)*100</f>
        <v>42.937315868600074</v>
      </c>
    </row>
    <row r="17" spans="1:19" s="18" customFormat="1" ht="56.25" x14ac:dyDescent="0.25">
      <c r="A17" s="9">
        <v>484</v>
      </c>
      <c r="B17" s="9" t="s">
        <v>8</v>
      </c>
      <c r="C17" s="9" t="s">
        <v>9</v>
      </c>
      <c r="D17" s="9">
        <v>21361</v>
      </c>
      <c r="E17" s="11" t="s">
        <v>21</v>
      </c>
      <c r="F17" s="11" t="s">
        <v>733</v>
      </c>
      <c r="G17" s="11"/>
      <c r="H17" s="9">
        <v>282679</v>
      </c>
      <c r="I17" s="9" t="s">
        <v>266</v>
      </c>
      <c r="J17" s="9">
        <v>301150</v>
      </c>
      <c r="K17" s="9" t="s">
        <v>266</v>
      </c>
      <c r="L17" s="20" t="s">
        <v>736</v>
      </c>
      <c r="M17" s="43"/>
      <c r="N17" s="43">
        <v>206903.74</v>
      </c>
      <c r="O17" s="43">
        <v>206903.74</v>
      </c>
      <c r="P17" s="43"/>
      <c r="Q17" s="43">
        <v>206903.74</v>
      </c>
      <c r="R17" s="43">
        <v>206903.74</v>
      </c>
      <c r="S17" s="43">
        <v>206903.74</v>
      </c>
    </row>
    <row r="18" spans="1:19" s="18" customFormat="1" ht="56.25" x14ac:dyDescent="0.25">
      <c r="A18" s="9">
        <v>484</v>
      </c>
      <c r="B18" s="9" t="s">
        <v>8</v>
      </c>
      <c r="C18" s="9" t="s">
        <v>9</v>
      </c>
      <c r="D18" s="9">
        <v>21361</v>
      </c>
      <c r="E18" s="11" t="s">
        <v>21</v>
      </c>
      <c r="F18" s="11" t="s">
        <v>732</v>
      </c>
      <c r="G18" s="11"/>
      <c r="H18" s="7">
        <v>481873.95</v>
      </c>
      <c r="I18" s="9" t="s">
        <v>266</v>
      </c>
      <c r="J18" s="9">
        <v>482500</v>
      </c>
      <c r="K18" s="9" t="s">
        <v>266</v>
      </c>
      <c r="L18" s="20" t="s">
        <v>736</v>
      </c>
      <c r="M18" s="43"/>
      <c r="N18" s="43">
        <v>481873.95</v>
      </c>
      <c r="O18" s="43">
        <v>481873.95</v>
      </c>
      <c r="P18" s="43"/>
      <c r="Q18" s="43">
        <v>481873.95</v>
      </c>
      <c r="R18" s="43">
        <v>481873.95</v>
      </c>
      <c r="S18" s="43">
        <v>481873.95</v>
      </c>
    </row>
    <row r="19" spans="1:19" s="17" customFormat="1" ht="56.25" x14ac:dyDescent="0.25">
      <c r="A19" s="8">
        <v>484</v>
      </c>
      <c r="B19" s="8" t="s">
        <v>11</v>
      </c>
      <c r="C19" s="8" t="s">
        <v>12</v>
      </c>
      <c r="D19" s="8">
        <v>21363</v>
      </c>
      <c r="E19" s="10" t="s">
        <v>23</v>
      </c>
      <c r="F19" s="10" t="s">
        <v>23</v>
      </c>
      <c r="G19" s="26" t="s">
        <v>323</v>
      </c>
      <c r="H19" s="8">
        <f>(H20/H21)*100</f>
        <v>86.743421178920343</v>
      </c>
      <c r="I19" s="8" t="s">
        <v>10</v>
      </c>
      <c r="J19" s="8">
        <f>(J20/J21)*100</f>
        <v>88.110880829015542</v>
      </c>
      <c r="K19" s="8" t="s">
        <v>10</v>
      </c>
      <c r="L19" s="10" t="s">
        <v>736</v>
      </c>
      <c r="M19" s="46">
        <f>(M20/M21)*100</f>
        <v>58.156503376038479</v>
      </c>
      <c r="N19" s="46">
        <f>(N20/N21)*100</f>
        <v>58.156503376038479</v>
      </c>
      <c r="O19" s="46">
        <f>(O20/O21)*100</f>
        <v>58.156503376038479</v>
      </c>
      <c r="P19" s="46">
        <f>(P20/P21)*100</f>
        <v>65.80489358264748</v>
      </c>
      <c r="Q19" s="55">
        <f t="shared" ref="Q19:S19" si="0">(Q20/Q21)*100</f>
        <v>65.80489358264748</v>
      </c>
      <c r="R19" s="55">
        <f t="shared" si="0"/>
        <v>65.80489358264748</v>
      </c>
      <c r="S19" s="55">
        <f t="shared" si="0"/>
        <v>65.80489358264748</v>
      </c>
    </row>
    <row r="20" spans="1:19" s="18" customFormat="1" ht="56.25" x14ac:dyDescent="0.25">
      <c r="A20" s="9">
        <v>484</v>
      </c>
      <c r="B20" s="9" t="s">
        <v>11</v>
      </c>
      <c r="C20" s="9" t="s">
        <v>12</v>
      </c>
      <c r="D20" s="9">
        <v>21363</v>
      </c>
      <c r="E20" s="11" t="s">
        <v>23</v>
      </c>
      <c r="F20" s="11" t="s">
        <v>24</v>
      </c>
      <c r="G20" s="11"/>
      <c r="H20" s="7">
        <v>417993.95</v>
      </c>
      <c r="I20" s="9" t="s">
        <v>266</v>
      </c>
      <c r="J20" s="9">
        <v>425135</v>
      </c>
      <c r="K20" s="9" t="s">
        <v>266</v>
      </c>
      <c r="L20" s="11" t="s">
        <v>736</v>
      </c>
      <c r="M20" s="43">
        <v>280241.03999999998</v>
      </c>
      <c r="N20" s="43">
        <v>280241.03999999998</v>
      </c>
      <c r="O20" s="43">
        <v>280241.03999999998</v>
      </c>
      <c r="P20" s="42">
        <v>317096.63999999996</v>
      </c>
      <c r="Q20" s="42">
        <v>317096.63999999996</v>
      </c>
      <c r="R20" s="42">
        <v>317096.63999999996</v>
      </c>
      <c r="S20" s="42">
        <v>317096.63999999996</v>
      </c>
    </row>
    <row r="21" spans="1:19" s="18" customFormat="1" ht="56.25" x14ac:dyDescent="0.25">
      <c r="A21" s="9">
        <v>484</v>
      </c>
      <c r="B21" s="9" t="s">
        <v>11</v>
      </c>
      <c r="C21" s="9" t="s">
        <v>12</v>
      </c>
      <c r="D21" s="9">
        <v>21363</v>
      </c>
      <c r="E21" s="11" t="s">
        <v>23</v>
      </c>
      <c r="F21" s="11" t="s">
        <v>25</v>
      </c>
      <c r="G21" s="11"/>
      <c r="H21" s="7">
        <v>481873.95</v>
      </c>
      <c r="I21" s="9" t="s">
        <v>266</v>
      </c>
      <c r="J21" s="9">
        <v>482500</v>
      </c>
      <c r="K21" s="9" t="s">
        <v>266</v>
      </c>
      <c r="L21" s="11" t="s">
        <v>736</v>
      </c>
      <c r="M21" s="43">
        <v>481873.95</v>
      </c>
      <c r="N21" s="43">
        <v>481873.95</v>
      </c>
      <c r="O21" s="43">
        <v>481873.95</v>
      </c>
      <c r="P21" s="43">
        <v>481873.95</v>
      </c>
      <c r="Q21" s="43">
        <v>481873.95</v>
      </c>
      <c r="R21" s="43">
        <v>481873.95</v>
      </c>
      <c r="S21" s="43">
        <v>481873.95</v>
      </c>
    </row>
    <row r="22" spans="1:19" s="17" customFormat="1" ht="56.25" x14ac:dyDescent="0.25">
      <c r="A22" s="8">
        <v>484</v>
      </c>
      <c r="B22" s="8" t="s">
        <v>11</v>
      </c>
      <c r="C22" s="8" t="s">
        <v>12</v>
      </c>
      <c r="D22" s="8">
        <v>21364</v>
      </c>
      <c r="E22" s="10" t="s">
        <v>26</v>
      </c>
      <c r="F22" s="10" t="s">
        <v>26</v>
      </c>
      <c r="G22" s="10" t="s">
        <v>324</v>
      </c>
      <c r="H22" s="8">
        <f>(H23/H24)*100</f>
        <v>69.992602942385133</v>
      </c>
      <c r="I22" s="8" t="s">
        <v>10</v>
      </c>
      <c r="J22" s="8">
        <f>(J23/J24)*100</f>
        <v>71.698113207547166</v>
      </c>
      <c r="K22" s="8" t="s">
        <v>10</v>
      </c>
      <c r="L22" s="10" t="s">
        <v>736</v>
      </c>
      <c r="M22" s="46">
        <f>(M23/M24)*100</f>
        <v>15.911072362685266</v>
      </c>
      <c r="N22" s="46">
        <f>(N23/N24)*100</f>
        <v>7.5414123801220576</v>
      </c>
      <c r="O22" s="46">
        <f>(O23/O24)*100</f>
        <v>23.452484742807322</v>
      </c>
      <c r="P22" s="46">
        <f>(P23/P24)*100</f>
        <v>24.367916303400175</v>
      </c>
      <c r="Q22" s="55">
        <f>(Q23/Q24)*100</f>
        <v>24.367916303400175</v>
      </c>
      <c r="R22" s="55">
        <f>(R23/R24)*100</f>
        <v>24.367916303400175</v>
      </c>
      <c r="S22" s="55">
        <f>(S23/S24)*100</f>
        <v>24.367916303400175</v>
      </c>
    </row>
    <row r="23" spans="1:19" s="18" customFormat="1" ht="56.25" x14ac:dyDescent="0.25">
      <c r="A23" s="9">
        <v>484</v>
      </c>
      <c r="B23" s="9" t="s">
        <v>11</v>
      </c>
      <c r="C23" s="9" t="s">
        <v>12</v>
      </c>
      <c r="D23" s="9">
        <v>21364</v>
      </c>
      <c r="E23" s="11" t="s">
        <v>26</v>
      </c>
      <c r="F23" s="11" t="s">
        <v>27</v>
      </c>
      <c r="G23" s="11"/>
      <c r="H23" s="7">
        <v>8516</v>
      </c>
      <c r="I23" s="9" t="s">
        <v>267</v>
      </c>
      <c r="J23" s="9">
        <v>9500</v>
      </c>
      <c r="K23" s="9" t="s">
        <v>267</v>
      </c>
      <c r="L23" s="11" t="s">
        <v>736</v>
      </c>
      <c r="M23" s="43">
        <v>365</v>
      </c>
      <c r="N23" s="43">
        <v>173</v>
      </c>
      <c r="O23" s="43">
        <f>M23+N23</f>
        <v>538</v>
      </c>
      <c r="P23" s="42">
        <v>559</v>
      </c>
      <c r="Q23" s="42">
        <v>559</v>
      </c>
      <c r="R23" s="42">
        <v>559</v>
      </c>
      <c r="S23" s="42">
        <v>559</v>
      </c>
    </row>
    <row r="24" spans="1:19" s="18" customFormat="1" ht="56.25" x14ac:dyDescent="0.25">
      <c r="A24" s="9">
        <v>484</v>
      </c>
      <c r="B24" s="9" t="s">
        <v>11</v>
      </c>
      <c r="C24" s="9" t="s">
        <v>12</v>
      </c>
      <c r="D24" s="9">
        <v>21364</v>
      </c>
      <c r="E24" s="11" t="s">
        <v>26</v>
      </c>
      <c r="F24" s="11" t="s">
        <v>28</v>
      </c>
      <c r="G24" s="11"/>
      <c r="H24" s="7">
        <v>12167</v>
      </c>
      <c r="I24" s="9" t="s">
        <v>267</v>
      </c>
      <c r="J24" s="9">
        <v>13250</v>
      </c>
      <c r="K24" s="9" t="s">
        <v>267</v>
      </c>
      <c r="L24" s="11" t="s">
        <v>736</v>
      </c>
      <c r="M24" s="43">
        <v>2294</v>
      </c>
      <c r="N24" s="43">
        <v>2294</v>
      </c>
      <c r="O24" s="43">
        <v>2294</v>
      </c>
      <c r="P24" s="43">
        <v>2294</v>
      </c>
      <c r="Q24" s="43">
        <v>2294</v>
      </c>
      <c r="R24" s="43">
        <v>2294</v>
      </c>
      <c r="S24" s="43">
        <v>2294</v>
      </c>
    </row>
    <row r="25" spans="1:19" s="17" customFormat="1" ht="56.25" x14ac:dyDescent="0.25">
      <c r="A25" s="8">
        <v>484</v>
      </c>
      <c r="B25" s="8" t="s">
        <v>11</v>
      </c>
      <c r="C25" s="8" t="s">
        <v>12</v>
      </c>
      <c r="D25" s="8">
        <v>21368</v>
      </c>
      <c r="E25" s="10" t="s">
        <v>29</v>
      </c>
      <c r="F25" s="10" t="s">
        <v>29</v>
      </c>
      <c r="G25" s="10" t="s">
        <v>325</v>
      </c>
      <c r="H25" s="8">
        <f>(H26/H27)*100</f>
        <v>34.997943233237351</v>
      </c>
      <c r="I25" s="8" t="s">
        <v>10</v>
      </c>
      <c r="J25" s="8">
        <f>(J26/J27)*100</f>
        <v>24.875763169104076</v>
      </c>
      <c r="K25" s="8" t="s">
        <v>10</v>
      </c>
      <c r="L25" s="10" t="s">
        <v>737</v>
      </c>
      <c r="M25" s="46">
        <f>(M26/M27)*100</f>
        <v>0.61430154836400575</v>
      </c>
      <c r="N25" s="46">
        <f>(N26/N27)*100</f>
        <v>0.61430154836400575</v>
      </c>
      <c r="O25" s="46">
        <f>(O26/O27)*100</f>
        <v>1.2286030967280115</v>
      </c>
      <c r="P25" s="46">
        <f>(P26/P27)*100</f>
        <v>0.61430154836400575</v>
      </c>
      <c r="Q25" s="55">
        <f>(Q26/Q27)*100</f>
        <v>0.61430154836400575</v>
      </c>
      <c r="R25" s="55">
        <f>(R26/R27)*100</f>
        <v>1.2286030967280115</v>
      </c>
      <c r="S25" s="55">
        <f>(S26/S27)*100</f>
        <v>2.457206193456023</v>
      </c>
    </row>
    <row r="26" spans="1:19" s="18" customFormat="1" ht="56.25" x14ac:dyDescent="0.25">
      <c r="A26" s="9">
        <v>484</v>
      </c>
      <c r="B26" s="9" t="s">
        <v>11</v>
      </c>
      <c r="C26" s="9" t="s">
        <v>12</v>
      </c>
      <c r="D26" s="9">
        <v>21368</v>
      </c>
      <c r="E26" s="11" t="s">
        <v>29</v>
      </c>
      <c r="F26" s="11" t="s">
        <v>30</v>
      </c>
      <c r="G26" s="11"/>
      <c r="H26" s="7">
        <v>8508</v>
      </c>
      <c r="I26" s="9" t="s">
        <v>266</v>
      </c>
      <c r="J26" s="9">
        <v>8760</v>
      </c>
      <c r="K26" s="9" t="s">
        <v>266</v>
      </c>
      <c r="L26" s="11" t="s">
        <v>737</v>
      </c>
      <c r="M26" s="43">
        <v>1232</v>
      </c>
      <c r="N26" s="43">
        <v>1232</v>
      </c>
      <c r="O26" s="43">
        <f>M26+N26</f>
        <v>2464</v>
      </c>
      <c r="P26" s="43">
        <v>1232</v>
      </c>
      <c r="Q26" s="43">
        <v>1232</v>
      </c>
      <c r="R26" s="43">
        <f>P26+Q26</f>
        <v>2464</v>
      </c>
      <c r="S26" s="43">
        <f>R26+O26</f>
        <v>4928</v>
      </c>
    </row>
    <row r="27" spans="1:19" s="18" customFormat="1" ht="56.25" x14ac:dyDescent="0.25">
      <c r="A27" s="9">
        <v>484</v>
      </c>
      <c r="B27" s="9" t="s">
        <v>11</v>
      </c>
      <c r="C27" s="9" t="s">
        <v>12</v>
      </c>
      <c r="D27" s="9">
        <v>21368</v>
      </c>
      <c r="E27" s="11" t="s">
        <v>29</v>
      </c>
      <c r="F27" s="11" t="s">
        <v>31</v>
      </c>
      <c r="G27" s="11"/>
      <c r="H27" s="7">
        <v>24310</v>
      </c>
      <c r="I27" s="9" t="s">
        <v>266</v>
      </c>
      <c r="J27" s="9">
        <v>35215</v>
      </c>
      <c r="K27" s="9" t="s">
        <v>266</v>
      </c>
      <c r="L27" s="11" t="s">
        <v>737</v>
      </c>
      <c r="M27" s="43">
        <v>200552.97</v>
      </c>
      <c r="N27" s="43">
        <v>200552.97</v>
      </c>
      <c r="O27" s="43">
        <v>200552.97</v>
      </c>
      <c r="P27" s="43">
        <v>200552.97</v>
      </c>
      <c r="Q27" s="43">
        <v>200552.97</v>
      </c>
      <c r="R27" s="43">
        <v>200552.97</v>
      </c>
      <c r="S27" s="43">
        <v>200552.97</v>
      </c>
    </row>
    <row r="28" spans="1:19" s="17" customFormat="1" ht="56.25" x14ac:dyDescent="0.25">
      <c r="A28" s="8">
        <v>484</v>
      </c>
      <c r="B28" s="8" t="s">
        <v>8</v>
      </c>
      <c r="C28" s="8" t="s">
        <v>9</v>
      </c>
      <c r="D28" s="8">
        <v>21371</v>
      </c>
      <c r="E28" s="10" t="s">
        <v>32</v>
      </c>
      <c r="F28" s="10" t="s">
        <v>32</v>
      </c>
      <c r="G28" s="26" t="s">
        <v>321</v>
      </c>
      <c r="H28" s="8">
        <f>(H29/H30)*100</f>
        <v>45.792349726775953</v>
      </c>
      <c r="I28" s="8" t="s">
        <v>10</v>
      </c>
      <c r="J28" s="8">
        <f>(J29/J30)*100</f>
        <v>46.448087431693992</v>
      </c>
      <c r="K28" s="8" t="s">
        <v>10</v>
      </c>
      <c r="L28" s="19" t="s">
        <v>736</v>
      </c>
      <c r="M28" s="46">
        <v>-998</v>
      </c>
      <c r="N28" s="8">
        <f>(N29/N30)*100</f>
        <v>30.250272034820458</v>
      </c>
      <c r="O28" s="8">
        <f>(O29/O30)*100</f>
        <v>30.250272034820458</v>
      </c>
      <c r="P28" s="46">
        <v>-998</v>
      </c>
      <c r="Q28" s="15">
        <f>(Q29/Q30)*100</f>
        <v>37.795275590551178</v>
      </c>
      <c r="R28" s="15">
        <f>(R29/R30)*100</f>
        <v>37.795275590551178</v>
      </c>
      <c r="S28" s="15">
        <f>(S29/S30)*100</f>
        <v>37.795275590551178</v>
      </c>
    </row>
    <row r="29" spans="1:19" s="18" customFormat="1" ht="56.25" x14ac:dyDescent="0.25">
      <c r="A29" s="9">
        <v>484</v>
      </c>
      <c r="B29" s="9" t="s">
        <v>8</v>
      </c>
      <c r="C29" s="9" t="s">
        <v>9</v>
      </c>
      <c r="D29" s="9">
        <v>21371</v>
      </c>
      <c r="E29" s="11" t="s">
        <v>32</v>
      </c>
      <c r="F29" s="11" t="s">
        <v>33</v>
      </c>
      <c r="G29" s="11"/>
      <c r="H29" s="9">
        <v>419</v>
      </c>
      <c r="I29" s="9" t="s">
        <v>268</v>
      </c>
      <c r="J29" s="9">
        <v>425</v>
      </c>
      <c r="K29" s="9" t="s">
        <v>268</v>
      </c>
      <c r="L29" s="20" t="s">
        <v>736</v>
      </c>
      <c r="M29" s="43"/>
      <c r="N29" s="9">
        <v>278</v>
      </c>
      <c r="O29" s="9">
        <v>278</v>
      </c>
      <c r="P29" s="9"/>
      <c r="Q29" s="43">
        <v>336</v>
      </c>
      <c r="R29" s="43">
        <v>336</v>
      </c>
      <c r="S29" s="43">
        <v>336</v>
      </c>
    </row>
    <row r="30" spans="1:19" s="18" customFormat="1" ht="56.25" x14ac:dyDescent="0.25">
      <c r="A30" s="9">
        <v>484</v>
      </c>
      <c r="B30" s="9" t="s">
        <v>8</v>
      </c>
      <c r="C30" s="9" t="s">
        <v>9</v>
      </c>
      <c r="D30" s="9">
        <v>21371</v>
      </c>
      <c r="E30" s="11" t="s">
        <v>32</v>
      </c>
      <c r="F30" s="11" t="s">
        <v>34</v>
      </c>
      <c r="G30" s="11"/>
      <c r="H30" s="9">
        <v>915</v>
      </c>
      <c r="I30" s="9" t="s">
        <v>268</v>
      </c>
      <c r="J30" s="9">
        <v>915</v>
      </c>
      <c r="K30" s="9" t="s">
        <v>268</v>
      </c>
      <c r="L30" s="20" t="s">
        <v>736</v>
      </c>
      <c r="M30" s="43"/>
      <c r="N30" s="43">
        <v>919</v>
      </c>
      <c r="O30" s="43">
        <v>919</v>
      </c>
      <c r="P30" s="42"/>
      <c r="Q30" s="43">
        <v>889</v>
      </c>
      <c r="R30" s="43">
        <v>889</v>
      </c>
      <c r="S30" s="43">
        <v>889</v>
      </c>
    </row>
    <row r="31" spans="1:19" s="17" customFormat="1" ht="56.25" x14ac:dyDescent="0.25">
      <c r="A31" s="8">
        <v>484</v>
      </c>
      <c r="B31" s="8" t="s">
        <v>11</v>
      </c>
      <c r="C31" s="8" t="s">
        <v>12</v>
      </c>
      <c r="D31" s="8">
        <v>21378</v>
      </c>
      <c r="E31" s="10" t="s">
        <v>35</v>
      </c>
      <c r="F31" s="10" t="s">
        <v>35</v>
      </c>
      <c r="G31" s="10" t="s">
        <v>326</v>
      </c>
      <c r="H31" s="8">
        <f>(H32/H33)*100</f>
        <v>70.601092896174862</v>
      </c>
      <c r="I31" s="8" t="s">
        <v>10</v>
      </c>
      <c r="J31" s="8">
        <f>(J32/J33)*100</f>
        <v>71.256830601092886</v>
      </c>
      <c r="K31" s="8" t="s">
        <v>10</v>
      </c>
      <c r="L31" s="10" t="s">
        <v>736</v>
      </c>
      <c r="M31" s="46">
        <f>(M32/M33)*100</f>
        <v>28.509249183895541</v>
      </c>
      <c r="N31" s="46">
        <f>(N32/N33)*100</f>
        <v>43.743199129488573</v>
      </c>
      <c r="O31" s="46">
        <f>(O32/O33)*100</f>
        <v>43.743199129488573</v>
      </c>
      <c r="P31" s="46">
        <f>(P32/P33)*100</f>
        <v>95.756256800870503</v>
      </c>
      <c r="Q31" s="55">
        <f>(Q32/Q33)*100</f>
        <v>98.987626546681668</v>
      </c>
      <c r="R31" s="55">
        <f>(R32/R33)*100</f>
        <v>98.987626546681668</v>
      </c>
      <c r="S31" s="55">
        <f>(S32/S33)*100</f>
        <v>98.987626546681668</v>
      </c>
    </row>
    <row r="32" spans="1:19" s="18" customFormat="1" ht="56.25" x14ac:dyDescent="0.25">
      <c r="A32" s="9">
        <v>484</v>
      </c>
      <c r="B32" s="9" t="s">
        <v>11</v>
      </c>
      <c r="C32" s="9" t="s">
        <v>12</v>
      </c>
      <c r="D32" s="9">
        <v>21378</v>
      </c>
      <c r="E32" s="11" t="s">
        <v>35</v>
      </c>
      <c r="F32" s="11" t="s">
        <v>36</v>
      </c>
      <c r="G32" s="11"/>
      <c r="H32" s="7">
        <v>646</v>
      </c>
      <c r="I32" s="9" t="s">
        <v>268</v>
      </c>
      <c r="J32" s="9">
        <v>652</v>
      </c>
      <c r="K32" s="9" t="s">
        <v>268</v>
      </c>
      <c r="L32" s="11" t="s">
        <v>736</v>
      </c>
      <c r="M32" s="43">
        <v>262</v>
      </c>
      <c r="N32" s="43">
        <v>402</v>
      </c>
      <c r="O32" s="43">
        <v>402</v>
      </c>
      <c r="P32" s="43">
        <v>880</v>
      </c>
      <c r="Q32" s="43">
        <v>880</v>
      </c>
      <c r="R32" s="43">
        <v>880</v>
      </c>
      <c r="S32" s="43">
        <v>880</v>
      </c>
    </row>
    <row r="33" spans="1:19" s="18" customFormat="1" ht="56.25" x14ac:dyDescent="0.25">
      <c r="A33" s="9">
        <v>484</v>
      </c>
      <c r="B33" s="9" t="s">
        <v>11</v>
      </c>
      <c r="C33" s="9" t="s">
        <v>12</v>
      </c>
      <c r="D33" s="9">
        <v>21378</v>
      </c>
      <c r="E33" s="11" t="s">
        <v>35</v>
      </c>
      <c r="F33" s="11" t="s">
        <v>34</v>
      </c>
      <c r="G33" s="11"/>
      <c r="H33" s="7">
        <v>915</v>
      </c>
      <c r="I33" s="9" t="s">
        <v>268</v>
      </c>
      <c r="J33" s="9">
        <v>915</v>
      </c>
      <c r="K33" s="9" t="s">
        <v>268</v>
      </c>
      <c r="L33" s="11" t="s">
        <v>736</v>
      </c>
      <c r="M33" s="43">
        <v>919</v>
      </c>
      <c r="N33" s="43">
        <v>919</v>
      </c>
      <c r="O33" s="43">
        <v>919</v>
      </c>
      <c r="P33" s="43">
        <v>919</v>
      </c>
      <c r="Q33" s="43">
        <v>889</v>
      </c>
      <c r="R33" s="43">
        <v>889</v>
      </c>
      <c r="S33" s="43">
        <v>889</v>
      </c>
    </row>
    <row r="34" spans="1:19" s="17" customFormat="1" ht="56.25" x14ac:dyDescent="0.25">
      <c r="A34" s="8">
        <v>484</v>
      </c>
      <c r="B34" s="8" t="s">
        <v>11</v>
      </c>
      <c r="C34" s="8" t="s">
        <v>37</v>
      </c>
      <c r="D34" s="8">
        <v>21384</v>
      </c>
      <c r="E34" s="10" t="s">
        <v>38</v>
      </c>
      <c r="F34" s="10" t="s">
        <v>38</v>
      </c>
      <c r="G34" s="10" t="s">
        <v>327</v>
      </c>
      <c r="H34" s="8">
        <f>(H35/H36)*100</f>
        <v>71.038251366120221</v>
      </c>
      <c r="I34" s="12" t="s">
        <v>10</v>
      </c>
      <c r="J34" s="8">
        <f>(J35/J36)*100</f>
        <v>72.459016393442624</v>
      </c>
      <c r="K34" s="12" t="s">
        <v>10</v>
      </c>
      <c r="L34" s="10" t="s">
        <v>738</v>
      </c>
      <c r="M34" s="46">
        <f>(M35/M36)*100</f>
        <v>16.539717083786726</v>
      </c>
      <c r="N34" s="46">
        <f>(N35/N36)*100</f>
        <v>10.772578890097932</v>
      </c>
      <c r="O34" s="46">
        <f>(O35/O36)*100</f>
        <v>27.312295973884659</v>
      </c>
      <c r="P34" s="46">
        <f>(P35/P36)*100</f>
        <v>22.633297062023939</v>
      </c>
      <c r="Q34" s="55">
        <f>(Q35/Q36)*100</f>
        <v>15.185601799775029</v>
      </c>
      <c r="R34" s="55">
        <f>(R35/R36)*100</f>
        <v>15.185601799775029</v>
      </c>
      <c r="S34" s="55">
        <f>(S35/S36)*100</f>
        <v>15.185601799775029</v>
      </c>
    </row>
    <row r="35" spans="1:19" s="18" customFormat="1" ht="56.25" x14ac:dyDescent="0.25">
      <c r="A35" s="9">
        <v>484</v>
      </c>
      <c r="B35" s="9" t="s">
        <v>11</v>
      </c>
      <c r="C35" s="9" t="s">
        <v>37</v>
      </c>
      <c r="D35" s="9">
        <v>21384</v>
      </c>
      <c r="E35" s="11" t="s">
        <v>38</v>
      </c>
      <c r="F35" s="11" t="s">
        <v>39</v>
      </c>
      <c r="G35" s="11"/>
      <c r="H35" s="7">
        <v>650</v>
      </c>
      <c r="I35" s="9" t="s">
        <v>268</v>
      </c>
      <c r="J35" s="9">
        <v>663</v>
      </c>
      <c r="K35" s="9" t="s">
        <v>268</v>
      </c>
      <c r="L35" s="11" t="s">
        <v>738</v>
      </c>
      <c r="M35" s="43">
        <v>152</v>
      </c>
      <c r="N35" s="43">
        <v>99</v>
      </c>
      <c r="O35" s="43">
        <f>M35+N35</f>
        <v>251</v>
      </c>
      <c r="P35" s="42">
        <v>208</v>
      </c>
      <c r="Q35" s="43">
        <v>135</v>
      </c>
      <c r="R35" s="43">
        <v>135</v>
      </c>
      <c r="S35" s="43">
        <v>135</v>
      </c>
    </row>
    <row r="36" spans="1:19" s="18" customFormat="1" ht="56.25" x14ac:dyDescent="0.25">
      <c r="A36" s="9">
        <v>484</v>
      </c>
      <c r="B36" s="9" t="s">
        <v>11</v>
      </c>
      <c r="C36" s="9" t="s">
        <v>37</v>
      </c>
      <c r="D36" s="9">
        <v>21384</v>
      </c>
      <c r="E36" s="11" t="s">
        <v>38</v>
      </c>
      <c r="F36" s="11" t="s">
        <v>34</v>
      </c>
      <c r="G36" s="11"/>
      <c r="H36" s="7">
        <v>915</v>
      </c>
      <c r="I36" s="9" t="s">
        <v>268</v>
      </c>
      <c r="J36" s="9">
        <v>915</v>
      </c>
      <c r="K36" s="9" t="s">
        <v>268</v>
      </c>
      <c r="L36" s="11" t="s">
        <v>738</v>
      </c>
      <c r="M36" s="43">
        <v>919</v>
      </c>
      <c r="N36" s="43">
        <v>919</v>
      </c>
      <c r="O36" s="43">
        <v>919</v>
      </c>
      <c r="P36" s="43">
        <v>919</v>
      </c>
      <c r="Q36" s="43">
        <v>889</v>
      </c>
      <c r="R36" s="43">
        <v>889</v>
      </c>
      <c r="S36" s="43">
        <v>889</v>
      </c>
    </row>
    <row r="37" spans="1:19" s="17" customFormat="1" ht="56.25" x14ac:dyDescent="0.25">
      <c r="A37" s="8">
        <v>484</v>
      </c>
      <c r="B37" s="8" t="s">
        <v>11</v>
      </c>
      <c r="C37" s="8" t="s">
        <v>12</v>
      </c>
      <c r="D37" s="8">
        <v>21387</v>
      </c>
      <c r="E37" s="10" t="s">
        <v>739</v>
      </c>
      <c r="F37" s="10" t="s">
        <v>40</v>
      </c>
      <c r="G37" s="10" t="s">
        <v>760</v>
      </c>
      <c r="H37" s="8">
        <f>(H38/H39)*100</f>
        <v>55.882352941176471</v>
      </c>
      <c r="I37" s="12" t="s">
        <v>10</v>
      </c>
      <c r="J37" s="8">
        <f>(J38/J39)*100</f>
        <v>70</v>
      </c>
      <c r="K37" s="12" t="s">
        <v>10</v>
      </c>
      <c r="L37" s="10" t="s">
        <v>736</v>
      </c>
      <c r="M37" s="46">
        <f>(M38/M39)*100</f>
        <v>45.454545454545453</v>
      </c>
      <c r="N37" s="46">
        <f>(N38/N39)*100</f>
        <v>9.0909090909090917</v>
      </c>
      <c r="O37" s="46">
        <f>(O38/O39)*100</f>
        <v>54.54545454545454</v>
      </c>
      <c r="P37" s="46">
        <f>(P38/P39)*100</f>
        <v>0</v>
      </c>
      <c r="Q37" s="55">
        <f>(Q38/Q39)*100</f>
        <v>54.54545454545454</v>
      </c>
      <c r="R37" s="55">
        <f t="shared" ref="R37:S37" si="1">(R38/R39)*100</f>
        <v>54.54545454545454</v>
      </c>
      <c r="S37" s="55">
        <f t="shared" si="1"/>
        <v>54.54545454545454</v>
      </c>
    </row>
    <row r="38" spans="1:19" s="18" customFormat="1" ht="56.25" x14ac:dyDescent="0.25">
      <c r="A38" s="9">
        <v>484</v>
      </c>
      <c r="B38" s="9" t="s">
        <v>11</v>
      </c>
      <c r="C38" s="9" t="s">
        <v>12</v>
      </c>
      <c r="D38" s="9">
        <v>21387</v>
      </c>
      <c r="E38" s="11" t="s">
        <v>40</v>
      </c>
      <c r="F38" s="11" t="s">
        <v>41</v>
      </c>
      <c r="G38" s="11"/>
      <c r="H38" s="7">
        <v>95</v>
      </c>
      <c r="I38" s="9" t="s">
        <v>268</v>
      </c>
      <c r="J38" s="9">
        <v>49</v>
      </c>
      <c r="K38" s="9" t="s">
        <v>268</v>
      </c>
      <c r="L38" s="11" t="s">
        <v>736</v>
      </c>
      <c r="M38" s="43">
        <v>5</v>
      </c>
      <c r="N38" s="43">
        <v>1</v>
      </c>
      <c r="O38" s="43">
        <f>M38+N38</f>
        <v>6</v>
      </c>
      <c r="P38" s="43">
        <v>0</v>
      </c>
      <c r="Q38" s="43">
        <v>6</v>
      </c>
      <c r="R38" s="43">
        <v>6</v>
      </c>
      <c r="S38" s="43">
        <v>6</v>
      </c>
    </row>
    <row r="39" spans="1:19" s="18" customFormat="1" ht="56.25" x14ac:dyDescent="0.25">
      <c r="A39" s="9">
        <v>484</v>
      </c>
      <c r="B39" s="9" t="s">
        <v>11</v>
      </c>
      <c r="C39" s="9" t="s">
        <v>12</v>
      </c>
      <c r="D39" s="9">
        <v>21387</v>
      </c>
      <c r="E39" s="11" t="s">
        <v>40</v>
      </c>
      <c r="F39" s="11" t="s">
        <v>42</v>
      </c>
      <c r="G39" s="11"/>
      <c r="H39" s="7">
        <v>170</v>
      </c>
      <c r="I39" s="9" t="s">
        <v>268</v>
      </c>
      <c r="J39" s="9">
        <v>70</v>
      </c>
      <c r="K39" s="9" t="s">
        <v>268</v>
      </c>
      <c r="L39" s="11" t="s">
        <v>736</v>
      </c>
      <c r="M39" s="43">
        <v>11</v>
      </c>
      <c r="N39" s="43">
        <v>11</v>
      </c>
      <c r="O39" s="43">
        <v>11</v>
      </c>
      <c r="P39" s="43">
        <v>11</v>
      </c>
      <c r="Q39" s="43">
        <v>11</v>
      </c>
      <c r="R39" s="43">
        <v>11</v>
      </c>
      <c r="S39" s="43">
        <v>11</v>
      </c>
    </row>
    <row r="40" spans="1:19" s="17" customFormat="1" ht="56.25" x14ac:dyDescent="0.25">
      <c r="A40" s="8">
        <v>484</v>
      </c>
      <c r="B40" s="8" t="s">
        <v>8</v>
      </c>
      <c r="C40" s="8" t="s">
        <v>9</v>
      </c>
      <c r="D40" s="8">
        <v>21394</v>
      </c>
      <c r="E40" s="10" t="s">
        <v>43</v>
      </c>
      <c r="F40" s="10" t="s">
        <v>43</v>
      </c>
      <c r="G40" s="26" t="s">
        <v>740</v>
      </c>
      <c r="H40" s="8">
        <f>(H41/H42)*100</f>
        <v>10</v>
      </c>
      <c r="I40" s="8" t="s">
        <v>10</v>
      </c>
      <c r="J40" s="8">
        <f>(J41/J42)*100</f>
        <v>13.333333333333334</v>
      </c>
      <c r="K40" s="8" t="s">
        <v>10</v>
      </c>
      <c r="L40" s="10" t="s">
        <v>736</v>
      </c>
      <c r="M40" s="46">
        <v>-998</v>
      </c>
      <c r="N40" s="46">
        <f>(N41/N42)*100</f>
        <v>20</v>
      </c>
      <c r="O40" s="46">
        <f>(O41/O42)*100</f>
        <v>20</v>
      </c>
      <c r="P40" s="46">
        <v>-998</v>
      </c>
      <c r="Q40" s="46">
        <f t="shared" ref="Q40:S40" si="2">(Q41/Q42)*100</f>
        <v>20</v>
      </c>
      <c r="R40" s="46">
        <f t="shared" si="2"/>
        <v>20</v>
      </c>
      <c r="S40" s="46">
        <f t="shared" si="2"/>
        <v>20</v>
      </c>
    </row>
    <row r="41" spans="1:19" s="18" customFormat="1" ht="56.25" x14ac:dyDescent="0.25">
      <c r="A41" s="9">
        <v>484</v>
      </c>
      <c r="B41" s="9" t="s">
        <v>8</v>
      </c>
      <c r="C41" s="9" t="s">
        <v>9</v>
      </c>
      <c r="D41" s="9">
        <v>21394</v>
      </c>
      <c r="E41" s="11" t="s">
        <v>43</v>
      </c>
      <c r="F41" s="11" t="s">
        <v>44</v>
      </c>
      <c r="G41" s="11"/>
      <c r="H41" s="9">
        <v>3</v>
      </c>
      <c r="I41" s="9" t="s">
        <v>300</v>
      </c>
      <c r="J41" s="9">
        <v>4</v>
      </c>
      <c r="K41" s="9" t="s">
        <v>300</v>
      </c>
      <c r="L41" s="11" t="s">
        <v>736</v>
      </c>
      <c r="M41" s="43"/>
      <c r="N41" s="43">
        <v>2</v>
      </c>
      <c r="O41" s="43">
        <v>2</v>
      </c>
      <c r="P41" s="43"/>
      <c r="Q41" s="43">
        <v>2</v>
      </c>
      <c r="R41" s="43">
        <v>2</v>
      </c>
      <c r="S41" s="43">
        <v>2</v>
      </c>
    </row>
    <row r="42" spans="1:19" s="18" customFormat="1" ht="56.25" x14ac:dyDescent="0.25">
      <c r="A42" s="9">
        <v>484</v>
      </c>
      <c r="B42" s="9" t="s">
        <v>8</v>
      </c>
      <c r="C42" s="9" t="s">
        <v>9</v>
      </c>
      <c r="D42" s="9">
        <v>21394</v>
      </c>
      <c r="E42" s="11" t="s">
        <v>43</v>
      </c>
      <c r="F42" s="11" t="s">
        <v>45</v>
      </c>
      <c r="G42" s="11"/>
      <c r="H42" s="9">
        <v>30</v>
      </c>
      <c r="I42" s="9" t="s">
        <v>300</v>
      </c>
      <c r="J42" s="9">
        <v>30</v>
      </c>
      <c r="K42" s="9" t="s">
        <v>300</v>
      </c>
      <c r="L42" s="11" t="s">
        <v>736</v>
      </c>
      <c r="M42" s="43"/>
      <c r="N42" s="43">
        <v>10</v>
      </c>
      <c r="O42" s="43">
        <v>10</v>
      </c>
      <c r="P42" s="43"/>
      <c r="Q42" s="43">
        <v>10</v>
      </c>
      <c r="R42" s="43">
        <v>10</v>
      </c>
      <c r="S42" s="43">
        <v>10</v>
      </c>
    </row>
    <row r="43" spans="1:19" s="17" customFormat="1" ht="56.25" x14ac:dyDescent="0.25">
      <c r="A43" s="8">
        <v>484</v>
      </c>
      <c r="B43" s="8" t="s">
        <v>11</v>
      </c>
      <c r="C43" s="8" t="s">
        <v>12</v>
      </c>
      <c r="D43" s="8">
        <v>21397</v>
      </c>
      <c r="E43" s="10" t="s">
        <v>46</v>
      </c>
      <c r="F43" s="10" t="s">
        <v>46</v>
      </c>
      <c r="G43" s="10" t="s">
        <v>328</v>
      </c>
      <c r="H43" s="8">
        <f>(H44/H45)*100</f>
        <v>48</v>
      </c>
      <c r="I43" s="8" t="s">
        <v>10</v>
      </c>
      <c r="J43" s="8">
        <f>(J44/J45)*100</f>
        <v>50</v>
      </c>
      <c r="K43" s="8" t="s">
        <v>10</v>
      </c>
      <c r="L43" s="10" t="s">
        <v>736</v>
      </c>
      <c r="M43" s="46">
        <f>(M44/M45)*100</f>
        <v>55.555555555555557</v>
      </c>
      <c r="N43" s="46">
        <f>(N44/N45)*100</f>
        <v>14.814814814814813</v>
      </c>
      <c r="O43" s="46">
        <f>(O44/O45)*100</f>
        <v>70.370370370370367</v>
      </c>
      <c r="P43" s="46">
        <f>(P44/P45)*100</f>
        <v>20.37037037037037</v>
      </c>
      <c r="Q43" s="46">
        <f>(Q44/Q45)*100</f>
        <v>50</v>
      </c>
      <c r="R43" s="46">
        <f t="shared" ref="R43:S43" si="3">(R44/R45)*100</f>
        <v>50</v>
      </c>
      <c r="S43" s="46">
        <f t="shared" si="3"/>
        <v>50</v>
      </c>
    </row>
    <row r="44" spans="1:19" s="18" customFormat="1" ht="56.25" x14ac:dyDescent="0.25">
      <c r="A44" s="9">
        <v>484</v>
      </c>
      <c r="B44" s="9" t="s">
        <v>11</v>
      </c>
      <c r="C44" s="9" t="s">
        <v>12</v>
      </c>
      <c r="D44" s="9">
        <v>21397</v>
      </c>
      <c r="E44" s="11" t="s">
        <v>46</v>
      </c>
      <c r="F44" s="11" t="s">
        <v>47</v>
      </c>
      <c r="G44" s="11"/>
      <c r="H44" s="7">
        <v>48</v>
      </c>
      <c r="I44" s="9" t="s">
        <v>268</v>
      </c>
      <c r="J44" s="9">
        <v>50</v>
      </c>
      <c r="K44" s="9" t="s">
        <v>268</v>
      </c>
      <c r="L44" s="11" t="s">
        <v>736</v>
      </c>
      <c r="M44" s="43">
        <v>60</v>
      </c>
      <c r="N44" s="43">
        <v>16</v>
      </c>
      <c r="O44" s="43">
        <f>M44+N44</f>
        <v>76</v>
      </c>
      <c r="P44" s="42">
        <v>22</v>
      </c>
      <c r="Q44" s="43">
        <v>50</v>
      </c>
      <c r="R44" s="43">
        <v>50</v>
      </c>
      <c r="S44" s="43">
        <v>50</v>
      </c>
    </row>
    <row r="45" spans="1:19" s="18" customFormat="1" ht="56.25" x14ac:dyDescent="0.25">
      <c r="A45" s="9">
        <v>484</v>
      </c>
      <c r="B45" s="9" t="s">
        <v>11</v>
      </c>
      <c r="C45" s="9" t="s">
        <v>12</v>
      </c>
      <c r="D45" s="9">
        <v>21397</v>
      </c>
      <c r="E45" s="11" t="s">
        <v>46</v>
      </c>
      <c r="F45" s="11" t="s">
        <v>48</v>
      </c>
      <c r="G45" s="11"/>
      <c r="H45" s="7">
        <v>100</v>
      </c>
      <c r="I45" s="9" t="s">
        <v>268</v>
      </c>
      <c r="J45" s="9">
        <v>100</v>
      </c>
      <c r="K45" s="9" t="s">
        <v>268</v>
      </c>
      <c r="L45" s="11" t="s">
        <v>736</v>
      </c>
      <c r="M45" s="43">
        <v>108</v>
      </c>
      <c r="N45" s="43">
        <v>108</v>
      </c>
      <c r="O45" s="43">
        <v>108</v>
      </c>
      <c r="P45" s="43">
        <v>108</v>
      </c>
      <c r="Q45" s="43">
        <v>100</v>
      </c>
      <c r="R45" s="43">
        <v>100</v>
      </c>
      <c r="S45" s="43">
        <v>100</v>
      </c>
    </row>
    <row r="46" spans="1:19" s="17" customFormat="1" ht="67.5" x14ac:dyDescent="0.25">
      <c r="A46" s="8">
        <v>484</v>
      </c>
      <c r="B46" s="8" t="s">
        <v>11</v>
      </c>
      <c r="C46" s="8" t="s">
        <v>12</v>
      </c>
      <c r="D46" s="8">
        <v>21404</v>
      </c>
      <c r="E46" s="10" t="s">
        <v>49</v>
      </c>
      <c r="F46" s="10" t="s">
        <v>49</v>
      </c>
      <c r="G46" s="10" t="s">
        <v>329</v>
      </c>
      <c r="H46" s="8">
        <f>(H47/H48)*100</f>
        <v>25.396825396825395</v>
      </c>
      <c r="I46" s="12" t="s">
        <v>10</v>
      </c>
      <c r="J46" s="8">
        <f>(J47/J48)*100</f>
        <v>26.031746031746035</v>
      </c>
      <c r="K46" s="12" t="s">
        <v>10</v>
      </c>
      <c r="L46" s="10" t="s">
        <v>736</v>
      </c>
      <c r="M46" s="46">
        <f>(M47/M48)*100</f>
        <v>32</v>
      </c>
      <c r="N46" s="46">
        <f>(N47/N48)*100</f>
        <v>28.888888888888886</v>
      </c>
      <c r="O46" s="46">
        <f>(O47/O48)*100</f>
        <v>60.888888888888893</v>
      </c>
      <c r="P46" s="56">
        <f>(P47/P48)*100</f>
        <v>5.7777777777777777</v>
      </c>
      <c r="Q46" s="46">
        <f>(Q47/Q48)*100</f>
        <v>32</v>
      </c>
      <c r="R46" s="46">
        <f t="shared" ref="R46:S46" si="4">(R47/R48)*100</f>
        <v>32</v>
      </c>
      <c r="S46" s="46">
        <f t="shared" si="4"/>
        <v>32</v>
      </c>
    </row>
    <row r="47" spans="1:19" s="18" customFormat="1" ht="56.25" x14ac:dyDescent="0.25">
      <c r="A47" s="9">
        <v>484</v>
      </c>
      <c r="B47" s="9" t="s">
        <v>11</v>
      </c>
      <c r="C47" s="9" t="s">
        <v>12</v>
      </c>
      <c r="D47" s="9">
        <v>21404</v>
      </c>
      <c r="E47" s="11" t="s">
        <v>49</v>
      </c>
      <c r="F47" s="11" t="s">
        <v>50</v>
      </c>
      <c r="G47" s="11"/>
      <c r="H47" s="7">
        <v>80</v>
      </c>
      <c r="I47" s="9" t="s">
        <v>268</v>
      </c>
      <c r="J47" s="9">
        <v>82</v>
      </c>
      <c r="K47" s="9" t="s">
        <v>268</v>
      </c>
      <c r="L47" s="11" t="s">
        <v>736</v>
      </c>
      <c r="M47" s="43">
        <v>72</v>
      </c>
      <c r="N47" s="43">
        <v>65</v>
      </c>
      <c r="O47" s="43">
        <f>M47+N47</f>
        <v>137</v>
      </c>
      <c r="P47" s="42">
        <v>13</v>
      </c>
      <c r="Q47" s="43">
        <v>72</v>
      </c>
      <c r="R47" s="43">
        <v>72</v>
      </c>
      <c r="S47" s="43">
        <v>72</v>
      </c>
    </row>
    <row r="48" spans="1:19" s="18" customFormat="1" ht="56.25" x14ac:dyDescent="0.25">
      <c r="A48" s="9">
        <v>484</v>
      </c>
      <c r="B48" s="9" t="s">
        <v>11</v>
      </c>
      <c r="C48" s="9" t="s">
        <v>12</v>
      </c>
      <c r="D48" s="9">
        <v>21404</v>
      </c>
      <c r="E48" s="11" t="s">
        <v>49</v>
      </c>
      <c r="F48" s="11" t="s">
        <v>51</v>
      </c>
      <c r="G48" s="11"/>
      <c r="H48" s="7">
        <v>315</v>
      </c>
      <c r="I48" s="9" t="s">
        <v>268</v>
      </c>
      <c r="J48" s="9">
        <v>315</v>
      </c>
      <c r="K48" s="9" t="s">
        <v>268</v>
      </c>
      <c r="L48" s="11" t="s">
        <v>736</v>
      </c>
      <c r="M48" s="43">
        <v>225</v>
      </c>
      <c r="N48" s="43">
        <v>225</v>
      </c>
      <c r="O48" s="43">
        <v>225</v>
      </c>
      <c r="P48" s="43">
        <v>225</v>
      </c>
      <c r="Q48" s="43">
        <v>225</v>
      </c>
      <c r="R48" s="43">
        <v>225</v>
      </c>
      <c r="S48" s="43">
        <v>225</v>
      </c>
    </row>
    <row r="49" spans="1:19" s="17" customFormat="1" ht="56.25" x14ac:dyDescent="0.25">
      <c r="A49" s="8">
        <v>484</v>
      </c>
      <c r="B49" s="8" t="s">
        <v>11</v>
      </c>
      <c r="C49" s="8" t="s">
        <v>12</v>
      </c>
      <c r="D49" s="8">
        <v>21411</v>
      </c>
      <c r="E49" s="10" t="s">
        <v>52</v>
      </c>
      <c r="F49" s="10" t="s">
        <v>52</v>
      </c>
      <c r="G49" s="10" t="s">
        <v>330</v>
      </c>
      <c r="H49" s="8">
        <f>(H50/H51)*100</f>
        <v>10.928961748633879</v>
      </c>
      <c r="I49" s="12" t="s">
        <v>10</v>
      </c>
      <c r="J49" s="8">
        <f>(J50/J51)*100</f>
        <v>11.475409836065573</v>
      </c>
      <c r="K49" s="12" t="s">
        <v>10</v>
      </c>
      <c r="L49" s="10" t="s">
        <v>736</v>
      </c>
      <c r="M49" s="46">
        <f>(M50/M51)*100</f>
        <v>2.2850924918389555</v>
      </c>
      <c r="N49" s="46">
        <f>(N50/N51)*100</f>
        <v>3.0467899891186074</v>
      </c>
      <c r="O49" s="46">
        <f>(O50/O51)*100</f>
        <v>5.331882480957562</v>
      </c>
      <c r="P49" s="46">
        <f>(P50/P51)*100</f>
        <v>0</v>
      </c>
      <c r="Q49" s="55">
        <f>(Q50/Q51)*100</f>
        <v>5.5118110236220472</v>
      </c>
      <c r="R49" s="55">
        <f t="shared" ref="R49:S49" si="5">(R50/R51)*100</f>
        <v>5.5118110236220472</v>
      </c>
      <c r="S49" s="55">
        <f t="shared" si="5"/>
        <v>5.5118110236220472</v>
      </c>
    </row>
    <row r="50" spans="1:19" s="18" customFormat="1" ht="56.25" x14ac:dyDescent="0.25">
      <c r="A50" s="9">
        <v>484</v>
      </c>
      <c r="B50" s="9" t="s">
        <v>11</v>
      </c>
      <c r="C50" s="9" t="s">
        <v>12</v>
      </c>
      <c r="D50" s="9">
        <v>21411</v>
      </c>
      <c r="E50" s="11" t="s">
        <v>52</v>
      </c>
      <c r="F50" s="11" t="s">
        <v>53</v>
      </c>
      <c r="G50" s="11"/>
      <c r="H50" s="7">
        <v>100</v>
      </c>
      <c r="I50" s="9" t="s">
        <v>268</v>
      </c>
      <c r="J50" s="9">
        <v>105</v>
      </c>
      <c r="K50" s="9" t="s">
        <v>268</v>
      </c>
      <c r="L50" s="11" t="s">
        <v>736</v>
      </c>
      <c r="M50" s="43">
        <v>21</v>
      </c>
      <c r="N50" s="43">
        <v>28</v>
      </c>
      <c r="O50" s="43">
        <f>M50+N50</f>
        <v>49</v>
      </c>
      <c r="P50" s="43">
        <v>0</v>
      </c>
      <c r="Q50" s="43">
        <v>49</v>
      </c>
      <c r="R50" s="43">
        <v>49</v>
      </c>
      <c r="S50" s="43">
        <v>49</v>
      </c>
    </row>
    <row r="51" spans="1:19" s="18" customFormat="1" ht="56.25" x14ac:dyDescent="0.25">
      <c r="A51" s="9">
        <v>484</v>
      </c>
      <c r="B51" s="9" t="s">
        <v>11</v>
      </c>
      <c r="C51" s="9" t="s">
        <v>12</v>
      </c>
      <c r="D51" s="9">
        <v>21411</v>
      </c>
      <c r="E51" s="11" t="s">
        <v>52</v>
      </c>
      <c r="F51" s="11" t="s">
        <v>34</v>
      </c>
      <c r="G51" s="11"/>
      <c r="H51" s="7">
        <v>915</v>
      </c>
      <c r="I51" s="9" t="s">
        <v>268</v>
      </c>
      <c r="J51" s="9">
        <v>915</v>
      </c>
      <c r="K51" s="9" t="s">
        <v>268</v>
      </c>
      <c r="L51" s="11" t="s">
        <v>736</v>
      </c>
      <c r="M51" s="43">
        <v>919</v>
      </c>
      <c r="N51" s="43">
        <v>919</v>
      </c>
      <c r="O51" s="43">
        <v>919</v>
      </c>
      <c r="P51" s="43">
        <v>919</v>
      </c>
      <c r="Q51" s="43">
        <v>889</v>
      </c>
      <c r="R51" s="43">
        <v>889</v>
      </c>
      <c r="S51" s="43">
        <v>889</v>
      </c>
    </row>
    <row r="52" spans="1:19" s="17" customFormat="1" ht="56.25" x14ac:dyDescent="0.25">
      <c r="A52" s="8">
        <v>484</v>
      </c>
      <c r="B52" s="8" t="s">
        <v>8</v>
      </c>
      <c r="C52" s="8" t="s">
        <v>9</v>
      </c>
      <c r="D52" s="8">
        <v>21415</v>
      </c>
      <c r="E52" s="10" t="s">
        <v>54</v>
      </c>
      <c r="F52" s="10" t="s">
        <v>54</v>
      </c>
      <c r="G52" s="26" t="s">
        <v>322</v>
      </c>
      <c r="H52" s="8">
        <f>(H53/H54)*100</f>
        <v>100</v>
      </c>
      <c r="I52" s="12" t="s">
        <v>10</v>
      </c>
      <c r="J52" s="8">
        <f>(J53/J54)*100</f>
        <v>100</v>
      </c>
      <c r="K52" s="12" t="s">
        <v>10</v>
      </c>
      <c r="L52" s="10" t="s">
        <v>741</v>
      </c>
      <c r="M52" s="46">
        <v>-998</v>
      </c>
      <c r="N52" s="46">
        <f>(N53/N54)*100</f>
        <v>9.2797783933518012</v>
      </c>
      <c r="O52" s="46">
        <f>(O53/O54)*100</f>
        <v>9.2797783933518012</v>
      </c>
      <c r="P52" s="46">
        <v>-998</v>
      </c>
      <c r="Q52" s="55">
        <f t="shared" ref="Q52:S52" si="6">(Q53/Q54)*100</f>
        <v>99.445983379501385</v>
      </c>
      <c r="R52" s="55">
        <f t="shared" si="6"/>
        <v>99.445983379501385</v>
      </c>
      <c r="S52" s="55">
        <f t="shared" si="6"/>
        <v>99.445983379501385</v>
      </c>
    </row>
    <row r="53" spans="1:19" s="18" customFormat="1" ht="56.25" x14ac:dyDescent="0.25">
      <c r="A53" s="9">
        <v>484</v>
      </c>
      <c r="B53" s="9" t="s">
        <v>8</v>
      </c>
      <c r="C53" s="9" t="s">
        <v>9</v>
      </c>
      <c r="D53" s="9">
        <v>21415</v>
      </c>
      <c r="E53" s="11" t="s">
        <v>54</v>
      </c>
      <c r="F53" s="11" t="s">
        <v>55</v>
      </c>
      <c r="G53" s="11"/>
      <c r="H53" s="9">
        <v>570</v>
      </c>
      <c r="I53" s="9" t="s">
        <v>270</v>
      </c>
      <c r="J53" s="9">
        <v>570</v>
      </c>
      <c r="K53" s="9" t="s">
        <v>270</v>
      </c>
      <c r="L53" s="11" t="s">
        <v>741</v>
      </c>
      <c r="M53" s="43"/>
      <c r="N53" s="43">
        <v>67</v>
      </c>
      <c r="O53" s="43">
        <v>67</v>
      </c>
      <c r="P53" s="43"/>
      <c r="Q53" s="43">
        <v>718</v>
      </c>
      <c r="R53" s="43">
        <v>718</v>
      </c>
      <c r="S53" s="43">
        <v>718</v>
      </c>
    </row>
    <row r="54" spans="1:19" s="18" customFormat="1" ht="56.25" x14ac:dyDescent="0.25">
      <c r="A54" s="9">
        <v>484</v>
      </c>
      <c r="B54" s="9" t="s">
        <v>8</v>
      </c>
      <c r="C54" s="9" t="s">
        <v>9</v>
      </c>
      <c r="D54" s="9">
        <v>21415</v>
      </c>
      <c r="E54" s="11" t="s">
        <v>54</v>
      </c>
      <c r="F54" s="11" t="s">
        <v>56</v>
      </c>
      <c r="G54" s="11"/>
      <c r="H54" s="9">
        <v>570</v>
      </c>
      <c r="I54" s="9" t="s">
        <v>270</v>
      </c>
      <c r="J54" s="9">
        <v>570</v>
      </c>
      <c r="K54" s="9" t="s">
        <v>270</v>
      </c>
      <c r="L54" s="11" t="s">
        <v>736</v>
      </c>
      <c r="M54" s="43"/>
      <c r="N54" s="43">
        <v>722</v>
      </c>
      <c r="O54" s="43">
        <v>722</v>
      </c>
      <c r="P54" s="43"/>
      <c r="Q54" s="43">
        <v>722</v>
      </c>
      <c r="R54" s="43">
        <v>722</v>
      </c>
      <c r="S54" s="43">
        <v>722</v>
      </c>
    </row>
    <row r="55" spans="1:19" s="17" customFormat="1" ht="56.25" x14ac:dyDescent="0.25">
      <c r="A55" s="8">
        <v>484</v>
      </c>
      <c r="B55" s="8" t="s">
        <v>11</v>
      </c>
      <c r="C55" s="8" t="s">
        <v>12</v>
      </c>
      <c r="D55" s="8">
        <v>21416</v>
      </c>
      <c r="E55" s="10" t="s">
        <v>57</v>
      </c>
      <c r="F55" s="10" t="s">
        <v>57</v>
      </c>
      <c r="G55" s="10" t="s">
        <v>331</v>
      </c>
      <c r="H55" s="8">
        <f>(H56/H57)*100</f>
        <v>100</v>
      </c>
      <c r="I55" s="8" t="s">
        <v>10</v>
      </c>
      <c r="J55" s="8">
        <f>(J56/J57)*100</f>
        <v>100</v>
      </c>
      <c r="K55" s="8" t="s">
        <v>10</v>
      </c>
      <c r="L55" s="10" t="s">
        <v>736</v>
      </c>
      <c r="M55" s="46">
        <f>(M56/M57)*100</f>
        <v>33.333333333333329</v>
      </c>
      <c r="N55" s="46">
        <f>(N56/N57)*100</f>
        <v>33.333333333333329</v>
      </c>
      <c r="O55" s="46">
        <f>(O56/O57)*100</f>
        <v>33.333333333333329</v>
      </c>
      <c r="P55" s="46">
        <f>(P56/P57)*100</f>
        <v>41.666666666666671</v>
      </c>
      <c r="Q55" s="46">
        <f t="shared" ref="Q55:S55" si="7">(Q56/Q57)*100</f>
        <v>100</v>
      </c>
      <c r="R55" s="46">
        <f t="shared" si="7"/>
        <v>100</v>
      </c>
      <c r="S55" s="46">
        <f t="shared" si="7"/>
        <v>100</v>
      </c>
    </row>
    <row r="56" spans="1:19" s="18" customFormat="1" ht="56.25" x14ac:dyDescent="0.25">
      <c r="A56" s="9">
        <v>484</v>
      </c>
      <c r="B56" s="9" t="s">
        <v>11</v>
      </c>
      <c r="C56" s="9" t="s">
        <v>12</v>
      </c>
      <c r="D56" s="9">
        <v>21416</v>
      </c>
      <c r="E56" s="11" t="s">
        <v>57</v>
      </c>
      <c r="F56" s="11" t="s">
        <v>58</v>
      </c>
      <c r="G56" s="11"/>
      <c r="H56" s="7">
        <v>12</v>
      </c>
      <c r="I56" s="9" t="s">
        <v>269</v>
      </c>
      <c r="J56" s="9">
        <v>12</v>
      </c>
      <c r="K56" s="9" t="s">
        <v>269</v>
      </c>
      <c r="L56" s="11" t="s">
        <v>736</v>
      </c>
      <c r="M56" s="43">
        <v>4</v>
      </c>
      <c r="N56" s="43">
        <v>4</v>
      </c>
      <c r="O56" s="43">
        <v>4</v>
      </c>
      <c r="P56" s="43">
        <v>5</v>
      </c>
      <c r="Q56" s="43">
        <v>12</v>
      </c>
      <c r="R56" s="43">
        <v>12</v>
      </c>
      <c r="S56" s="43">
        <v>12</v>
      </c>
    </row>
    <row r="57" spans="1:19" s="18" customFormat="1" ht="56.25" x14ac:dyDescent="0.25">
      <c r="A57" s="9">
        <v>484</v>
      </c>
      <c r="B57" s="9" t="s">
        <v>11</v>
      </c>
      <c r="C57" s="9" t="s">
        <v>12</v>
      </c>
      <c r="D57" s="9">
        <v>21416</v>
      </c>
      <c r="E57" s="11" t="s">
        <v>57</v>
      </c>
      <c r="F57" s="11" t="s">
        <v>59</v>
      </c>
      <c r="G57" s="11"/>
      <c r="H57" s="7">
        <v>12</v>
      </c>
      <c r="I57" s="9" t="s">
        <v>269</v>
      </c>
      <c r="J57" s="9">
        <v>12</v>
      </c>
      <c r="K57" s="9" t="s">
        <v>269</v>
      </c>
      <c r="L57" s="11" t="s">
        <v>736</v>
      </c>
      <c r="M57" s="43">
        <v>12</v>
      </c>
      <c r="N57" s="43">
        <v>12</v>
      </c>
      <c r="O57" s="43">
        <v>12</v>
      </c>
      <c r="P57" s="43">
        <v>12</v>
      </c>
      <c r="Q57" s="43">
        <v>12</v>
      </c>
      <c r="R57" s="43">
        <v>12</v>
      </c>
      <c r="S57" s="43">
        <v>12</v>
      </c>
    </row>
    <row r="58" spans="1:19" s="17" customFormat="1" ht="56.25" x14ac:dyDescent="0.25">
      <c r="A58" s="8">
        <v>484</v>
      </c>
      <c r="B58" s="8" t="s">
        <v>11</v>
      </c>
      <c r="C58" s="8" t="s">
        <v>12</v>
      </c>
      <c r="D58" s="8">
        <v>21418</v>
      </c>
      <c r="E58" s="10" t="s">
        <v>60</v>
      </c>
      <c r="F58" s="10" t="s">
        <v>60</v>
      </c>
      <c r="G58" s="10" t="s">
        <v>332</v>
      </c>
      <c r="H58" s="8">
        <f>(H59/H60)*100</f>
        <v>60</v>
      </c>
      <c r="I58" s="12" t="s">
        <v>10</v>
      </c>
      <c r="J58" s="8">
        <f>(J59/J60)*100</f>
        <v>61.403508771929829</v>
      </c>
      <c r="K58" s="12" t="s">
        <v>10</v>
      </c>
      <c r="L58" s="10" t="s">
        <v>736</v>
      </c>
      <c r="M58" s="46">
        <f>(M59/M60)*100</f>
        <v>11.911357340720222</v>
      </c>
      <c r="N58" s="46">
        <f>(N59/N60)*100</f>
        <v>11.911357340720222</v>
      </c>
      <c r="O58" s="46">
        <f>(O59/O60)*100</f>
        <v>11.911357340720222</v>
      </c>
      <c r="P58" s="46">
        <f>(P59/P60)*100</f>
        <v>11.911357340720222</v>
      </c>
      <c r="Q58" s="55">
        <f t="shared" ref="Q58:S58" si="8">(Q59/Q60)*100</f>
        <v>12.465373961218837</v>
      </c>
      <c r="R58" s="55">
        <f t="shared" si="8"/>
        <v>12.465373961218837</v>
      </c>
      <c r="S58" s="55">
        <f t="shared" si="8"/>
        <v>12.465373961218837</v>
      </c>
    </row>
    <row r="59" spans="1:19" s="18" customFormat="1" ht="56.25" x14ac:dyDescent="0.25">
      <c r="A59" s="9">
        <v>484</v>
      </c>
      <c r="B59" s="9" t="s">
        <v>11</v>
      </c>
      <c r="C59" s="9" t="s">
        <v>12</v>
      </c>
      <c r="D59" s="9">
        <v>21418</v>
      </c>
      <c r="E59" s="11" t="s">
        <v>60</v>
      </c>
      <c r="F59" s="11" t="s">
        <v>61</v>
      </c>
      <c r="G59" s="11"/>
      <c r="H59" s="7">
        <v>342</v>
      </c>
      <c r="I59" s="9" t="s">
        <v>270</v>
      </c>
      <c r="J59" s="9">
        <v>350</v>
      </c>
      <c r="K59" s="9" t="s">
        <v>270</v>
      </c>
      <c r="L59" s="11" t="s">
        <v>736</v>
      </c>
      <c r="M59" s="43">
        <v>86</v>
      </c>
      <c r="N59" s="43">
        <v>86</v>
      </c>
      <c r="O59" s="43">
        <v>86</v>
      </c>
      <c r="P59" s="43">
        <v>86</v>
      </c>
      <c r="Q59" s="43">
        <v>90</v>
      </c>
      <c r="R59" s="43">
        <v>90</v>
      </c>
      <c r="S59" s="43">
        <v>90</v>
      </c>
    </row>
    <row r="60" spans="1:19" s="18" customFormat="1" ht="56.25" x14ac:dyDescent="0.25">
      <c r="A60" s="9">
        <v>484</v>
      </c>
      <c r="B60" s="9" t="s">
        <v>11</v>
      </c>
      <c r="C60" s="9" t="s">
        <v>12</v>
      </c>
      <c r="D60" s="9">
        <v>21418</v>
      </c>
      <c r="E60" s="11" t="s">
        <v>60</v>
      </c>
      <c r="F60" s="11" t="s">
        <v>56</v>
      </c>
      <c r="G60" s="11"/>
      <c r="H60" s="7">
        <v>570</v>
      </c>
      <c r="I60" s="9" t="s">
        <v>270</v>
      </c>
      <c r="J60" s="9">
        <v>570</v>
      </c>
      <c r="K60" s="9" t="s">
        <v>270</v>
      </c>
      <c r="L60" s="11" t="s">
        <v>736</v>
      </c>
      <c r="M60" s="43">
        <v>722</v>
      </c>
      <c r="N60" s="43">
        <v>722</v>
      </c>
      <c r="O60" s="43">
        <v>722</v>
      </c>
      <c r="P60" s="43">
        <v>722</v>
      </c>
      <c r="Q60" s="43">
        <v>722</v>
      </c>
      <c r="R60" s="43">
        <v>722</v>
      </c>
      <c r="S60" s="43">
        <v>722</v>
      </c>
    </row>
    <row r="61" spans="1:19" s="17" customFormat="1" ht="78.75" x14ac:dyDescent="0.25">
      <c r="A61" s="8">
        <v>485</v>
      </c>
      <c r="B61" s="8" t="s">
        <v>13</v>
      </c>
      <c r="C61" s="8" t="s">
        <v>14</v>
      </c>
      <c r="D61" s="8">
        <v>21350</v>
      </c>
      <c r="E61" s="10" t="s">
        <v>62</v>
      </c>
      <c r="F61" s="10" t="s">
        <v>62</v>
      </c>
      <c r="G61" s="26" t="s">
        <v>333</v>
      </c>
      <c r="H61" s="8">
        <f>(H62/H63)*100</f>
        <v>72.595851665619108</v>
      </c>
      <c r="I61" s="12" t="s">
        <v>10</v>
      </c>
      <c r="J61" s="8">
        <f>(J62/J63)*100</f>
        <v>80.811708718685466</v>
      </c>
      <c r="K61" s="12" t="s">
        <v>10</v>
      </c>
      <c r="L61" s="10" t="s">
        <v>63</v>
      </c>
      <c r="M61" s="46">
        <v>-998</v>
      </c>
      <c r="N61" s="46">
        <v>-998</v>
      </c>
      <c r="O61" s="46">
        <v>-998</v>
      </c>
      <c r="P61" s="46">
        <v>-998</v>
      </c>
      <c r="Q61" s="8">
        <f>(Q62/Q63)*100</f>
        <v>80.811708718685466</v>
      </c>
      <c r="R61" s="8">
        <f t="shared" ref="R61:S61" si="9">(R62/R63)*100</f>
        <v>80.811708718685466</v>
      </c>
      <c r="S61" s="8">
        <f t="shared" si="9"/>
        <v>80.811708718685466</v>
      </c>
    </row>
    <row r="62" spans="1:19" s="18" customFormat="1" ht="45" x14ac:dyDescent="0.25">
      <c r="A62" s="9">
        <v>485</v>
      </c>
      <c r="B62" s="9" t="s">
        <v>13</v>
      </c>
      <c r="C62" s="9" t="s">
        <v>14</v>
      </c>
      <c r="D62" s="9">
        <v>21350</v>
      </c>
      <c r="E62" s="11" t="s">
        <v>62</v>
      </c>
      <c r="F62" s="11" t="s">
        <v>64</v>
      </c>
      <c r="G62" s="11"/>
      <c r="H62" s="9">
        <v>8085</v>
      </c>
      <c r="I62" s="9" t="s">
        <v>276</v>
      </c>
      <c r="J62" s="9">
        <v>9000</v>
      </c>
      <c r="K62" s="9" t="s">
        <v>276</v>
      </c>
      <c r="L62" s="11" t="s">
        <v>65</v>
      </c>
      <c r="M62" s="43"/>
      <c r="N62" s="43"/>
      <c r="O62" s="43"/>
      <c r="P62" s="43"/>
      <c r="Q62" s="9">
        <v>9000</v>
      </c>
      <c r="R62" s="9">
        <v>9000</v>
      </c>
      <c r="S62" s="9">
        <v>9000</v>
      </c>
    </row>
    <row r="63" spans="1:19" s="18" customFormat="1" ht="45" x14ac:dyDescent="0.25">
      <c r="A63" s="9">
        <v>485</v>
      </c>
      <c r="B63" s="9" t="s">
        <v>13</v>
      </c>
      <c r="C63" s="9" t="s">
        <v>14</v>
      </c>
      <c r="D63" s="9">
        <v>21350</v>
      </c>
      <c r="E63" s="11" t="s">
        <v>62</v>
      </c>
      <c r="F63" s="11" t="s">
        <v>66</v>
      </c>
      <c r="G63" s="11"/>
      <c r="H63" s="9">
        <v>11137</v>
      </c>
      <c r="I63" s="9" t="s">
        <v>276</v>
      </c>
      <c r="J63" s="9">
        <v>11137</v>
      </c>
      <c r="K63" s="9" t="s">
        <v>276</v>
      </c>
      <c r="L63" s="11" t="s">
        <v>67</v>
      </c>
      <c r="M63" s="43"/>
      <c r="N63" s="43"/>
      <c r="O63" s="43"/>
      <c r="P63" s="43"/>
      <c r="Q63" s="9">
        <v>11137</v>
      </c>
      <c r="R63" s="9">
        <v>11137</v>
      </c>
      <c r="S63" s="9">
        <v>11137</v>
      </c>
    </row>
    <row r="64" spans="1:19" s="17" customFormat="1" ht="112.5" x14ac:dyDescent="0.25">
      <c r="A64" s="8">
        <v>485</v>
      </c>
      <c r="B64" s="8" t="s">
        <v>18</v>
      </c>
      <c r="C64" s="8" t="s">
        <v>9</v>
      </c>
      <c r="D64" s="8">
        <v>21353</v>
      </c>
      <c r="E64" s="10" t="s">
        <v>68</v>
      </c>
      <c r="F64" s="10" t="s">
        <v>68</v>
      </c>
      <c r="G64" s="10" t="s">
        <v>745</v>
      </c>
      <c r="H64" s="8">
        <f>(H65/H66)*100</f>
        <v>47.368421052631575</v>
      </c>
      <c r="I64" s="8" t="s">
        <v>10</v>
      </c>
      <c r="J64" s="8">
        <f>(J65/J66)*100</f>
        <v>52.631578947368418</v>
      </c>
      <c r="K64" s="8" t="s">
        <v>10</v>
      </c>
      <c r="L64" s="10" t="s">
        <v>742</v>
      </c>
      <c r="M64" s="46">
        <v>-998</v>
      </c>
      <c r="N64" s="46">
        <f>(N65/N66)*100</f>
        <v>47.368421052631575</v>
      </c>
      <c r="O64" s="46">
        <f>(O65/O66)*100</f>
        <v>47.368421052631575</v>
      </c>
      <c r="P64" s="46">
        <v>-998</v>
      </c>
      <c r="Q64" s="46">
        <f>(Q65/Q66)*100</f>
        <v>55.555555555555557</v>
      </c>
      <c r="R64" s="46">
        <f t="shared" ref="R64:S64" si="10">(R65/R66)*100</f>
        <v>55.555555555555557</v>
      </c>
      <c r="S64" s="46">
        <f t="shared" si="10"/>
        <v>55.555555555555557</v>
      </c>
    </row>
    <row r="65" spans="1:19" s="18" customFormat="1" ht="78.75" x14ac:dyDescent="0.25">
      <c r="A65" s="9">
        <v>485</v>
      </c>
      <c r="B65" s="9" t="s">
        <v>18</v>
      </c>
      <c r="C65" s="9" t="s">
        <v>9</v>
      </c>
      <c r="D65" s="9">
        <v>21353</v>
      </c>
      <c r="E65" s="11" t="s">
        <v>68</v>
      </c>
      <c r="F65" s="11" t="s">
        <v>743</v>
      </c>
      <c r="G65" s="11"/>
      <c r="H65" s="9">
        <v>9</v>
      </c>
      <c r="I65" s="9" t="s">
        <v>296</v>
      </c>
      <c r="J65" s="9">
        <v>10</v>
      </c>
      <c r="K65" s="9" t="s">
        <v>296</v>
      </c>
      <c r="L65" s="11" t="s">
        <v>742</v>
      </c>
      <c r="M65" s="43"/>
      <c r="N65" s="43">
        <v>9</v>
      </c>
      <c r="O65" s="43">
        <v>9</v>
      </c>
      <c r="P65" s="43"/>
      <c r="Q65" s="43">
        <v>10</v>
      </c>
      <c r="R65" s="43">
        <v>10</v>
      </c>
      <c r="S65" s="43">
        <v>10</v>
      </c>
    </row>
    <row r="66" spans="1:19" s="18" customFormat="1" ht="78.75" x14ac:dyDescent="0.25">
      <c r="A66" s="9">
        <v>485</v>
      </c>
      <c r="B66" s="9" t="s">
        <v>18</v>
      </c>
      <c r="C66" s="9" t="s">
        <v>9</v>
      </c>
      <c r="D66" s="9">
        <v>21353</v>
      </c>
      <c r="E66" s="11" t="s">
        <v>68</v>
      </c>
      <c r="F66" s="11" t="s">
        <v>744</v>
      </c>
      <c r="G66" s="11"/>
      <c r="H66" s="9">
        <v>19</v>
      </c>
      <c r="I66" s="9" t="s">
        <v>296</v>
      </c>
      <c r="J66" s="9">
        <v>19</v>
      </c>
      <c r="K66" s="9" t="s">
        <v>296</v>
      </c>
      <c r="L66" s="11" t="s">
        <v>742</v>
      </c>
      <c r="M66" s="43"/>
      <c r="N66" s="43">
        <v>19</v>
      </c>
      <c r="O66" s="43">
        <v>19</v>
      </c>
      <c r="P66" s="43"/>
      <c r="Q66" s="43">
        <v>18</v>
      </c>
      <c r="R66" s="43">
        <v>18</v>
      </c>
      <c r="S66" s="43">
        <v>18</v>
      </c>
    </row>
    <row r="67" spans="1:19" s="17" customFormat="1" ht="90" x14ac:dyDescent="0.25">
      <c r="A67" s="8">
        <v>485</v>
      </c>
      <c r="B67" s="8" t="s">
        <v>915</v>
      </c>
      <c r="C67" s="8" t="s">
        <v>9</v>
      </c>
      <c r="D67" s="8">
        <v>21357</v>
      </c>
      <c r="E67" s="10" t="s">
        <v>69</v>
      </c>
      <c r="F67" s="10" t="s">
        <v>69</v>
      </c>
      <c r="G67" s="10" t="s">
        <v>334</v>
      </c>
      <c r="H67" s="8">
        <f>(H68/H69)*100</f>
        <v>62.10526315789474</v>
      </c>
      <c r="I67" s="8" t="s">
        <v>10</v>
      </c>
      <c r="J67" s="8">
        <f>(J68/J69)*100</f>
        <v>66.315789473684205</v>
      </c>
      <c r="K67" s="8" t="s">
        <v>10</v>
      </c>
      <c r="L67" s="10" t="s">
        <v>746</v>
      </c>
      <c r="M67" s="46">
        <v>-998</v>
      </c>
      <c r="N67" s="46">
        <f>(N68/N69)*100</f>
        <v>58.947368421052623</v>
      </c>
      <c r="O67" s="46">
        <f>(O68/O69)*100</f>
        <v>58.947368421052623</v>
      </c>
      <c r="P67" s="46">
        <v>-998</v>
      </c>
      <c r="Q67" s="55">
        <f t="shared" ref="Q67:S67" si="11">(Q68/Q69)*100</f>
        <v>42.727272727272727</v>
      </c>
      <c r="R67" s="55">
        <f t="shared" si="11"/>
        <v>42.727272727272727</v>
      </c>
      <c r="S67" s="55">
        <f t="shared" si="11"/>
        <v>42.727272727272727</v>
      </c>
    </row>
    <row r="68" spans="1:19" s="18" customFormat="1" ht="56.25" x14ac:dyDescent="0.25">
      <c r="A68" s="9">
        <v>485</v>
      </c>
      <c r="B68" s="9" t="s">
        <v>915</v>
      </c>
      <c r="C68" s="9" t="s">
        <v>9</v>
      </c>
      <c r="D68" s="9">
        <v>21357</v>
      </c>
      <c r="E68" s="11" t="s">
        <v>69</v>
      </c>
      <c r="F68" s="11" t="s">
        <v>70</v>
      </c>
      <c r="G68" s="11"/>
      <c r="H68" s="9">
        <v>59</v>
      </c>
      <c r="I68" s="9" t="s">
        <v>274</v>
      </c>
      <c r="J68" s="9">
        <v>63</v>
      </c>
      <c r="K68" s="9" t="s">
        <v>274</v>
      </c>
      <c r="L68" s="11" t="s">
        <v>746</v>
      </c>
      <c r="M68" s="43"/>
      <c r="N68" s="43">
        <v>56</v>
      </c>
      <c r="O68" s="43">
        <v>56</v>
      </c>
      <c r="P68" s="43"/>
      <c r="Q68" s="43">
        <v>47</v>
      </c>
      <c r="R68" s="43">
        <v>47</v>
      </c>
      <c r="S68" s="43">
        <v>47</v>
      </c>
    </row>
    <row r="69" spans="1:19" s="18" customFormat="1" ht="56.25" x14ac:dyDescent="0.25">
      <c r="A69" s="9">
        <v>485</v>
      </c>
      <c r="B69" s="9" t="s">
        <v>915</v>
      </c>
      <c r="C69" s="9" t="s">
        <v>9</v>
      </c>
      <c r="D69" s="9">
        <v>21357</v>
      </c>
      <c r="E69" s="11" t="s">
        <v>69</v>
      </c>
      <c r="F69" s="11" t="s">
        <v>71</v>
      </c>
      <c r="G69" s="11"/>
      <c r="H69" s="9">
        <v>95</v>
      </c>
      <c r="I69" s="9" t="s">
        <v>274</v>
      </c>
      <c r="J69" s="9">
        <v>95</v>
      </c>
      <c r="K69" s="9" t="s">
        <v>274</v>
      </c>
      <c r="L69" s="11" t="s">
        <v>746</v>
      </c>
      <c r="M69" s="43"/>
      <c r="N69" s="43">
        <v>95</v>
      </c>
      <c r="O69" s="43">
        <v>95</v>
      </c>
      <c r="P69" s="43"/>
      <c r="Q69" s="43">
        <v>110</v>
      </c>
      <c r="R69" s="43">
        <v>110</v>
      </c>
      <c r="S69" s="43">
        <v>110</v>
      </c>
    </row>
    <row r="70" spans="1:19" s="17" customFormat="1" ht="56.25" x14ac:dyDescent="0.25">
      <c r="A70" s="8">
        <v>485</v>
      </c>
      <c r="B70" s="8" t="s">
        <v>916</v>
      </c>
      <c r="C70" s="10" t="s">
        <v>12</v>
      </c>
      <c r="D70" s="8">
        <v>21358</v>
      </c>
      <c r="E70" s="10" t="s">
        <v>72</v>
      </c>
      <c r="F70" s="10" t="s">
        <v>72</v>
      </c>
      <c r="G70" s="10" t="s">
        <v>336</v>
      </c>
      <c r="H70" s="8">
        <f>(H71/H72)*100</f>
        <v>54.658385093167702</v>
      </c>
      <c r="I70" s="8" t="s">
        <v>10</v>
      </c>
      <c r="J70" s="8">
        <f>(J71/J72)*100</f>
        <v>100</v>
      </c>
      <c r="K70" s="8" t="s">
        <v>10</v>
      </c>
      <c r="L70" s="10" t="s">
        <v>746</v>
      </c>
      <c r="M70" s="46">
        <f>(M71/M72)*100</f>
        <v>35.119047619047613</v>
      </c>
      <c r="N70" s="46">
        <f>(N71/N72)*100</f>
        <v>47.619047619047613</v>
      </c>
      <c r="O70" s="46">
        <f>(O71/O72)*100</f>
        <v>47.619047619047613</v>
      </c>
      <c r="P70" s="46">
        <f>(P71/P72)*100</f>
        <v>78.86904761904762</v>
      </c>
      <c r="Q70" s="46">
        <f t="shared" ref="Q70:S70" si="12">(Q71/Q72)*100</f>
        <v>100</v>
      </c>
      <c r="R70" s="46">
        <f t="shared" si="12"/>
        <v>100</v>
      </c>
      <c r="S70" s="46">
        <f t="shared" si="12"/>
        <v>100</v>
      </c>
    </row>
    <row r="71" spans="1:19" s="18" customFormat="1" ht="56.25" x14ac:dyDescent="0.25">
      <c r="A71" s="9">
        <v>485</v>
      </c>
      <c r="B71" s="9" t="s">
        <v>916</v>
      </c>
      <c r="C71" s="9" t="s">
        <v>12</v>
      </c>
      <c r="D71" s="9">
        <v>21358</v>
      </c>
      <c r="E71" s="11" t="s">
        <v>72</v>
      </c>
      <c r="F71" s="11" t="s">
        <v>73</v>
      </c>
      <c r="G71" s="11"/>
      <c r="H71" s="9">
        <v>88</v>
      </c>
      <c r="I71" s="9" t="s">
        <v>297</v>
      </c>
      <c r="J71" s="9">
        <v>50</v>
      </c>
      <c r="K71" s="9" t="s">
        <v>297</v>
      </c>
      <c r="L71" s="11" t="s">
        <v>746</v>
      </c>
      <c r="M71" s="43">
        <v>118</v>
      </c>
      <c r="N71" s="43">
        <v>160</v>
      </c>
      <c r="O71" s="43">
        <v>160</v>
      </c>
      <c r="P71" s="42">
        <v>265</v>
      </c>
      <c r="Q71" s="43">
        <v>336</v>
      </c>
      <c r="R71" s="43">
        <v>336</v>
      </c>
      <c r="S71" s="43">
        <v>336</v>
      </c>
    </row>
    <row r="72" spans="1:19" s="18" customFormat="1" ht="56.25" x14ac:dyDescent="0.25">
      <c r="A72" s="9">
        <v>485</v>
      </c>
      <c r="B72" s="9" t="s">
        <v>916</v>
      </c>
      <c r="C72" s="9" t="s">
        <v>12</v>
      </c>
      <c r="D72" s="9">
        <v>21358</v>
      </c>
      <c r="E72" s="11" t="s">
        <v>72</v>
      </c>
      <c r="F72" s="11" t="s">
        <v>74</v>
      </c>
      <c r="G72" s="11"/>
      <c r="H72" s="9">
        <v>161</v>
      </c>
      <c r="I72" s="9" t="s">
        <v>297</v>
      </c>
      <c r="J72" s="9">
        <v>50</v>
      </c>
      <c r="K72" s="9" t="s">
        <v>297</v>
      </c>
      <c r="L72" s="11" t="s">
        <v>746</v>
      </c>
      <c r="M72" s="43">
        <v>336</v>
      </c>
      <c r="N72" s="43">
        <v>336</v>
      </c>
      <c r="O72" s="43">
        <v>336</v>
      </c>
      <c r="P72" s="43">
        <v>336</v>
      </c>
      <c r="Q72" s="43">
        <v>336</v>
      </c>
      <c r="R72" s="43">
        <v>336</v>
      </c>
      <c r="S72" s="43">
        <v>336</v>
      </c>
    </row>
    <row r="73" spans="1:19" s="17" customFormat="1" ht="56.25" x14ac:dyDescent="0.25">
      <c r="A73" s="8">
        <v>485</v>
      </c>
      <c r="B73" s="8" t="s">
        <v>917</v>
      </c>
      <c r="C73" s="8" t="s">
        <v>12</v>
      </c>
      <c r="D73" s="8">
        <v>21359</v>
      </c>
      <c r="E73" s="10" t="s">
        <v>747</v>
      </c>
      <c r="F73" s="10" t="s">
        <v>747</v>
      </c>
      <c r="G73" s="10" t="s">
        <v>750</v>
      </c>
      <c r="H73" s="8">
        <f>(H74/H75)*100</f>
        <v>100</v>
      </c>
      <c r="I73" s="8" t="s">
        <v>10</v>
      </c>
      <c r="J73" s="8">
        <f>(J74/J75)*100</f>
        <v>100</v>
      </c>
      <c r="K73" s="8" t="s">
        <v>10</v>
      </c>
      <c r="L73" s="10" t="s">
        <v>746</v>
      </c>
      <c r="M73" s="46">
        <f>(M74/M75)*100</f>
        <v>99.090909090909093</v>
      </c>
      <c r="N73" s="46">
        <f>(N74/N75)*100</f>
        <v>66.666666666666657</v>
      </c>
      <c r="O73" s="46">
        <f>(O74/O75)*100</f>
        <v>95.901639344262293</v>
      </c>
      <c r="P73" s="46">
        <f>(P74/P75)*100</f>
        <v>78.94736842105263</v>
      </c>
      <c r="Q73" s="46">
        <f t="shared" ref="Q73:S73" si="13">(Q74/Q75)*100</f>
        <v>100</v>
      </c>
      <c r="R73" s="46">
        <f t="shared" si="13"/>
        <v>100</v>
      </c>
      <c r="S73" s="46">
        <f t="shared" si="13"/>
        <v>100</v>
      </c>
    </row>
    <row r="74" spans="1:19" s="18" customFormat="1" ht="56.25" x14ac:dyDescent="0.25">
      <c r="A74" s="9">
        <v>485</v>
      </c>
      <c r="B74" s="9" t="s">
        <v>917</v>
      </c>
      <c r="C74" s="9" t="s">
        <v>12</v>
      </c>
      <c r="D74" s="9">
        <v>21359</v>
      </c>
      <c r="E74" s="11" t="s">
        <v>747</v>
      </c>
      <c r="F74" s="11" t="s">
        <v>748</v>
      </c>
      <c r="G74" s="11"/>
      <c r="H74" s="9">
        <v>6</v>
      </c>
      <c r="I74" s="9" t="s">
        <v>271</v>
      </c>
      <c r="J74" s="9">
        <v>7</v>
      </c>
      <c r="K74" s="9" t="s">
        <v>271</v>
      </c>
      <c r="L74" s="11" t="s">
        <v>746</v>
      </c>
      <c r="M74" s="43">
        <v>109</v>
      </c>
      <c r="N74" s="43">
        <v>8</v>
      </c>
      <c r="O74" s="43">
        <f>M74++N74</f>
        <v>117</v>
      </c>
      <c r="P74" s="42">
        <v>15</v>
      </c>
      <c r="Q74" s="42">
        <v>19</v>
      </c>
      <c r="R74" s="42">
        <v>19</v>
      </c>
      <c r="S74" s="42">
        <v>19</v>
      </c>
    </row>
    <row r="75" spans="1:19" s="18" customFormat="1" ht="56.25" x14ac:dyDescent="0.25">
      <c r="A75" s="9">
        <v>485</v>
      </c>
      <c r="B75" s="9" t="s">
        <v>917</v>
      </c>
      <c r="C75" s="9" t="s">
        <v>12</v>
      </c>
      <c r="D75" s="9">
        <v>21359</v>
      </c>
      <c r="E75" s="11" t="s">
        <v>747</v>
      </c>
      <c r="F75" s="11" t="s">
        <v>749</v>
      </c>
      <c r="G75" s="11"/>
      <c r="H75" s="9">
        <v>6</v>
      </c>
      <c r="I75" s="9" t="s">
        <v>271</v>
      </c>
      <c r="J75" s="9">
        <v>7</v>
      </c>
      <c r="K75" s="9" t="s">
        <v>271</v>
      </c>
      <c r="L75" s="11" t="s">
        <v>746</v>
      </c>
      <c r="M75" s="43">
        <v>110</v>
      </c>
      <c r="N75" s="43">
        <v>12</v>
      </c>
      <c r="O75" s="43">
        <f>M75+N75</f>
        <v>122</v>
      </c>
      <c r="P75" s="42">
        <v>19</v>
      </c>
      <c r="Q75" s="42">
        <v>19</v>
      </c>
      <c r="R75" s="42">
        <v>19</v>
      </c>
      <c r="S75" s="42">
        <v>19</v>
      </c>
    </row>
    <row r="76" spans="1:19" s="17" customFormat="1" ht="135" x14ac:dyDescent="0.25">
      <c r="A76" s="8">
        <v>485</v>
      </c>
      <c r="B76" s="8" t="s">
        <v>919</v>
      </c>
      <c r="C76" s="8" t="s">
        <v>9</v>
      </c>
      <c r="D76" s="8">
        <v>21362</v>
      </c>
      <c r="E76" s="10" t="s">
        <v>75</v>
      </c>
      <c r="F76" s="10" t="s">
        <v>75</v>
      </c>
      <c r="G76" s="10" t="s">
        <v>751</v>
      </c>
      <c r="H76" s="8">
        <f>(H77/H78)*100</f>
        <v>100</v>
      </c>
      <c r="I76" s="8" t="s">
        <v>10</v>
      </c>
      <c r="J76" s="8">
        <f>(J77/J78)*100</f>
        <v>100</v>
      </c>
      <c r="K76" s="8" t="s">
        <v>10</v>
      </c>
      <c r="L76" s="10" t="s">
        <v>746</v>
      </c>
      <c r="M76" s="46">
        <v>-998</v>
      </c>
      <c r="N76" s="46">
        <f>(N77/N78)*100</f>
        <v>100</v>
      </c>
      <c r="O76" s="46">
        <f>(O77/O78)*100</f>
        <v>100</v>
      </c>
      <c r="P76" s="46">
        <v>-998</v>
      </c>
      <c r="Q76" s="46">
        <f>(Q77/Q78)*100</f>
        <v>100</v>
      </c>
      <c r="R76" s="46">
        <f>(R77/R78)*100</f>
        <v>100</v>
      </c>
      <c r="S76" s="46">
        <f>(S77/S78)*100</f>
        <v>100</v>
      </c>
    </row>
    <row r="77" spans="1:19" s="18" customFormat="1" ht="56.25" x14ac:dyDescent="0.25">
      <c r="A77" s="9">
        <v>485</v>
      </c>
      <c r="B77" s="9" t="s">
        <v>919</v>
      </c>
      <c r="C77" s="9" t="s">
        <v>9</v>
      </c>
      <c r="D77" s="9">
        <v>21362</v>
      </c>
      <c r="E77" s="11" t="s">
        <v>75</v>
      </c>
      <c r="F77" s="11" t="s">
        <v>76</v>
      </c>
      <c r="G77" s="11"/>
      <c r="H77" s="9">
        <v>45</v>
      </c>
      <c r="I77" s="9" t="s">
        <v>272</v>
      </c>
      <c r="J77" s="9">
        <v>45</v>
      </c>
      <c r="K77" s="9" t="s">
        <v>272</v>
      </c>
      <c r="L77" s="11" t="s">
        <v>746</v>
      </c>
      <c r="M77" s="43"/>
      <c r="N77" s="43">
        <v>21</v>
      </c>
      <c r="O77" s="43">
        <v>21</v>
      </c>
      <c r="P77" s="43"/>
      <c r="Q77" s="43">
        <v>21</v>
      </c>
      <c r="R77" s="43">
        <v>21</v>
      </c>
      <c r="S77" s="43">
        <v>21</v>
      </c>
    </row>
    <row r="78" spans="1:19" s="18" customFormat="1" ht="56.25" x14ac:dyDescent="0.25">
      <c r="A78" s="9">
        <v>485</v>
      </c>
      <c r="B78" s="9" t="s">
        <v>919</v>
      </c>
      <c r="C78" s="9" t="s">
        <v>9</v>
      </c>
      <c r="D78" s="9">
        <v>21362</v>
      </c>
      <c r="E78" s="11" t="s">
        <v>75</v>
      </c>
      <c r="F78" s="11" t="s">
        <v>77</v>
      </c>
      <c r="G78" s="11"/>
      <c r="H78" s="9">
        <v>45</v>
      </c>
      <c r="I78" s="9" t="s">
        <v>272</v>
      </c>
      <c r="J78" s="9">
        <v>45</v>
      </c>
      <c r="K78" s="9" t="s">
        <v>272</v>
      </c>
      <c r="L78" s="11" t="s">
        <v>746</v>
      </c>
      <c r="M78" s="43"/>
      <c r="N78" s="43">
        <v>21</v>
      </c>
      <c r="O78" s="43">
        <v>21</v>
      </c>
      <c r="P78" s="43"/>
      <c r="Q78" s="43">
        <v>21</v>
      </c>
      <c r="R78" s="43">
        <v>21</v>
      </c>
      <c r="S78" s="43">
        <v>21</v>
      </c>
    </row>
    <row r="79" spans="1:19" s="17" customFormat="1" ht="56.25" x14ac:dyDescent="0.25">
      <c r="A79" s="8">
        <v>485</v>
      </c>
      <c r="B79" s="8" t="s">
        <v>918</v>
      </c>
      <c r="C79" s="8" t="s">
        <v>12</v>
      </c>
      <c r="D79" s="8">
        <v>21366</v>
      </c>
      <c r="E79" s="10" t="s">
        <v>78</v>
      </c>
      <c r="F79" s="10" t="s">
        <v>78</v>
      </c>
      <c r="G79" s="10" t="s">
        <v>337</v>
      </c>
      <c r="H79" s="8">
        <f>(H80/H81)*100</f>
        <v>100</v>
      </c>
      <c r="I79" s="8" t="s">
        <v>10</v>
      </c>
      <c r="J79" s="8">
        <f>(J80/J81)*100</f>
        <v>100</v>
      </c>
      <c r="K79" s="8" t="s">
        <v>10</v>
      </c>
      <c r="L79" s="10" t="s">
        <v>746</v>
      </c>
      <c r="M79" s="46">
        <f>(M80/M81)*100</f>
        <v>100</v>
      </c>
      <c r="N79" s="46">
        <f>(N80/N81)*100</f>
        <v>100</v>
      </c>
      <c r="O79" s="46">
        <f>(O80/O81)*100</f>
        <v>100</v>
      </c>
      <c r="P79" s="46">
        <f>(P80/P81)*100</f>
        <v>52.631578947368418</v>
      </c>
      <c r="Q79" s="46">
        <f t="shared" ref="Q79:S79" si="14">(Q80/Q81)*100</f>
        <v>100</v>
      </c>
      <c r="R79" s="46">
        <f t="shared" si="14"/>
        <v>100</v>
      </c>
      <c r="S79" s="46">
        <f t="shared" si="14"/>
        <v>100</v>
      </c>
    </row>
    <row r="80" spans="1:19" s="18" customFormat="1" ht="56.25" x14ac:dyDescent="0.25">
      <c r="A80" s="9">
        <v>485</v>
      </c>
      <c r="B80" s="9" t="s">
        <v>918</v>
      </c>
      <c r="C80" s="9" t="s">
        <v>12</v>
      </c>
      <c r="D80" s="9">
        <v>21366</v>
      </c>
      <c r="E80" s="11" t="s">
        <v>78</v>
      </c>
      <c r="F80" s="11" t="s">
        <v>79</v>
      </c>
      <c r="G80" s="11"/>
      <c r="H80" s="9">
        <v>9</v>
      </c>
      <c r="I80" s="9" t="s">
        <v>297</v>
      </c>
      <c r="J80" s="9">
        <v>50</v>
      </c>
      <c r="K80" s="9" t="s">
        <v>297</v>
      </c>
      <c r="L80" s="11" t="s">
        <v>746</v>
      </c>
      <c r="M80" s="43">
        <v>2</v>
      </c>
      <c r="N80" s="43">
        <v>1</v>
      </c>
      <c r="O80" s="43">
        <f>M80+N80</f>
        <v>3</v>
      </c>
      <c r="P80" s="42">
        <v>10</v>
      </c>
      <c r="Q80" s="42">
        <v>19</v>
      </c>
      <c r="R80" s="42">
        <v>19</v>
      </c>
      <c r="S80" s="42">
        <v>19</v>
      </c>
    </row>
    <row r="81" spans="1:19" s="18" customFormat="1" ht="56.25" x14ac:dyDescent="0.25">
      <c r="A81" s="9">
        <v>485</v>
      </c>
      <c r="B81" s="9" t="s">
        <v>918</v>
      </c>
      <c r="C81" s="9" t="s">
        <v>12</v>
      </c>
      <c r="D81" s="9">
        <v>21366</v>
      </c>
      <c r="E81" s="11" t="s">
        <v>78</v>
      </c>
      <c r="F81" s="11" t="s">
        <v>80</v>
      </c>
      <c r="G81" s="11"/>
      <c r="H81" s="9">
        <v>9</v>
      </c>
      <c r="I81" s="9" t="s">
        <v>297</v>
      </c>
      <c r="J81" s="9">
        <v>50</v>
      </c>
      <c r="K81" s="9" t="s">
        <v>297</v>
      </c>
      <c r="L81" s="11" t="s">
        <v>746</v>
      </c>
      <c r="M81" s="43">
        <v>2</v>
      </c>
      <c r="N81" s="43">
        <v>1</v>
      </c>
      <c r="O81" s="43">
        <f>M81+N81</f>
        <v>3</v>
      </c>
      <c r="P81" s="42">
        <v>19</v>
      </c>
      <c r="Q81" s="42">
        <v>19</v>
      </c>
      <c r="R81" s="42">
        <v>19</v>
      </c>
      <c r="S81" s="42">
        <v>19</v>
      </c>
    </row>
    <row r="82" spans="1:19" s="17" customFormat="1" ht="56.25" x14ac:dyDescent="0.25">
      <c r="A82" s="8">
        <v>485</v>
      </c>
      <c r="B82" s="8" t="s">
        <v>11</v>
      </c>
      <c r="C82" s="8" t="s">
        <v>12</v>
      </c>
      <c r="D82" s="8">
        <v>21372</v>
      </c>
      <c r="E82" s="10" t="s">
        <v>81</v>
      </c>
      <c r="F82" s="10" t="s">
        <v>81</v>
      </c>
      <c r="G82" s="10" t="s">
        <v>338</v>
      </c>
      <c r="H82" s="8">
        <f>(H83/H84)*100</f>
        <v>86.802030456852791</v>
      </c>
      <c r="I82" s="8" t="s">
        <v>10</v>
      </c>
      <c r="J82" s="8">
        <f>(J83/J84)*100</f>
        <v>100</v>
      </c>
      <c r="K82" s="8" t="s">
        <v>10</v>
      </c>
      <c r="L82" s="10" t="s">
        <v>746</v>
      </c>
      <c r="M82" s="46">
        <f>(M83/M84)*100</f>
        <v>100</v>
      </c>
      <c r="N82" s="46">
        <f>(N83/N84)*100</f>
        <v>100</v>
      </c>
      <c r="O82" s="46">
        <f>(O83/O84)*100</f>
        <v>100</v>
      </c>
      <c r="P82" s="46">
        <f>(P83/P84)*100</f>
        <v>86</v>
      </c>
      <c r="Q82" s="46">
        <f t="shared" ref="Q82:S82" si="15">(Q83/Q84)*100</f>
        <v>100</v>
      </c>
      <c r="R82" s="46">
        <f t="shared" si="15"/>
        <v>100</v>
      </c>
      <c r="S82" s="46">
        <f t="shared" si="15"/>
        <v>100</v>
      </c>
    </row>
    <row r="83" spans="1:19" s="18" customFormat="1" ht="56.25" x14ac:dyDescent="0.25">
      <c r="A83" s="9">
        <v>485</v>
      </c>
      <c r="B83" s="9" t="s">
        <v>11</v>
      </c>
      <c r="C83" s="9" t="s">
        <v>12</v>
      </c>
      <c r="D83" s="9">
        <v>21372</v>
      </c>
      <c r="E83" s="11" t="s">
        <v>81</v>
      </c>
      <c r="F83" s="11" t="s">
        <v>82</v>
      </c>
      <c r="G83" s="11"/>
      <c r="H83" s="7">
        <v>171</v>
      </c>
      <c r="I83" s="6" t="s">
        <v>272</v>
      </c>
      <c r="J83" s="6">
        <v>153</v>
      </c>
      <c r="K83" s="6" t="s">
        <v>272</v>
      </c>
      <c r="L83" s="11" t="s">
        <v>746</v>
      </c>
      <c r="M83" s="43">
        <v>15</v>
      </c>
      <c r="N83" s="43">
        <v>9</v>
      </c>
      <c r="O83" s="43">
        <f>M83+N83</f>
        <v>24</v>
      </c>
      <c r="P83" s="42">
        <v>43</v>
      </c>
      <c r="Q83" s="42">
        <v>50</v>
      </c>
      <c r="R83" s="42">
        <v>50</v>
      </c>
      <c r="S83" s="42">
        <v>50</v>
      </c>
    </row>
    <row r="84" spans="1:19" s="18" customFormat="1" ht="56.25" x14ac:dyDescent="0.25">
      <c r="A84" s="9">
        <v>485</v>
      </c>
      <c r="B84" s="9" t="s">
        <v>11</v>
      </c>
      <c r="C84" s="9" t="s">
        <v>12</v>
      </c>
      <c r="D84" s="9">
        <v>21372</v>
      </c>
      <c r="E84" s="11" t="s">
        <v>81</v>
      </c>
      <c r="F84" s="11" t="s">
        <v>83</v>
      </c>
      <c r="G84" s="11"/>
      <c r="H84" s="7">
        <v>197</v>
      </c>
      <c r="I84" s="6" t="s">
        <v>272</v>
      </c>
      <c r="J84" s="6">
        <v>153</v>
      </c>
      <c r="K84" s="6" t="s">
        <v>272</v>
      </c>
      <c r="L84" s="11" t="s">
        <v>746</v>
      </c>
      <c r="M84" s="43">
        <v>15</v>
      </c>
      <c r="N84" s="43">
        <v>9</v>
      </c>
      <c r="O84" s="43">
        <f>M84+N84</f>
        <v>24</v>
      </c>
      <c r="P84" s="42">
        <v>50</v>
      </c>
      <c r="Q84" s="42">
        <v>50</v>
      </c>
      <c r="R84" s="42">
        <v>50</v>
      </c>
      <c r="S84" s="42">
        <v>50</v>
      </c>
    </row>
    <row r="85" spans="1:19" s="17" customFormat="1" ht="45" x14ac:dyDescent="0.25">
      <c r="A85" s="8">
        <v>485</v>
      </c>
      <c r="B85" s="8" t="s">
        <v>8</v>
      </c>
      <c r="C85" s="8" t="s">
        <v>9</v>
      </c>
      <c r="D85" s="8">
        <v>21379</v>
      </c>
      <c r="E85" s="10" t="s">
        <v>84</v>
      </c>
      <c r="F85" s="10" t="s">
        <v>84</v>
      </c>
      <c r="G85" s="10" t="s">
        <v>335</v>
      </c>
      <c r="H85" s="8">
        <f>(H86/H87)*100</f>
        <v>91.666666666666657</v>
      </c>
      <c r="I85" s="12" t="s">
        <v>10</v>
      </c>
      <c r="J85" s="8">
        <f>(J86/J87)*100</f>
        <v>96.666666666666671</v>
      </c>
      <c r="K85" s="12" t="s">
        <v>10</v>
      </c>
      <c r="L85" s="10" t="s">
        <v>752</v>
      </c>
      <c r="M85" s="46">
        <v>-998</v>
      </c>
      <c r="N85" s="46">
        <f>(N86/N87)*100</f>
        <v>76.666666666666671</v>
      </c>
      <c r="O85" s="46">
        <f>(O86/O87)*100</f>
        <v>76.666666666666671</v>
      </c>
      <c r="P85" s="46">
        <v>-998</v>
      </c>
      <c r="Q85" s="15">
        <f t="shared" ref="Q85:S85" si="16">(Q86/Q87)*100</f>
        <v>96.666666666666671</v>
      </c>
      <c r="R85" s="15">
        <f t="shared" si="16"/>
        <v>96.666666666666671</v>
      </c>
      <c r="S85" s="15">
        <f t="shared" si="16"/>
        <v>96.666666666666671</v>
      </c>
    </row>
    <row r="86" spans="1:19" s="18" customFormat="1" ht="45" x14ac:dyDescent="0.25">
      <c r="A86" s="9">
        <v>485</v>
      </c>
      <c r="B86" s="9" t="s">
        <v>8</v>
      </c>
      <c r="C86" s="9" t="s">
        <v>9</v>
      </c>
      <c r="D86" s="9">
        <v>21379</v>
      </c>
      <c r="E86" s="11" t="s">
        <v>84</v>
      </c>
      <c r="F86" s="11" t="s">
        <v>298</v>
      </c>
      <c r="G86" s="11"/>
      <c r="H86" s="9">
        <v>55</v>
      </c>
      <c r="I86" s="9" t="s">
        <v>280</v>
      </c>
      <c r="J86" s="9">
        <v>58</v>
      </c>
      <c r="K86" s="9" t="s">
        <v>280</v>
      </c>
      <c r="L86" s="11" t="s">
        <v>752</v>
      </c>
      <c r="M86" s="43"/>
      <c r="N86" s="43">
        <v>23</v>
      </c>
      <c r="O86" s="43">
        <v>23</v>
      </c>
      <c r="P86" s="43"/>
      <c r="Q86" s="9">
        <v>58</v>
      </c>
      <c r="R86" s="9">
        <v>58</v>
      </c>
      <c r="S86" s="9">
        <v>58</v>
      </c>
    </row>
    <row r="87" spans="1:19" s="18" customFormat="1" ht="45" x14ac:dyDescent="0.25">
      <c r="A87" s="9">
        <v>485</v>
      </c>
      <c r="B87" s="9" t="s">
        <v>8</v>
      </c>
      <c r="C87" s="9" t="s">
        <v>9</v>
      </c>
      <c r="D87" s="9">
        <v>21379</v>
      </c>
      <c r="E87" s="11" t="s">
        <v>84</v>
      </c>
      <c r="F87" s="11" t="s">
        <v>85</v>
      </c>
      <c r="G87" s="11"/>
      <c r="H87" s="9">
        <v>60</v>
      </c>
      <c r="I87" s="9" t="s">
        <v>280</v>
      </c>
      <c r="J87" s="9">
        <v>60</v>
      </c>
      <c r="K87" s="9" t="s">
        <v>280</v>
      </c>
      <c r="L87" s="11" t="s">
        <v>752</v>
      </c>
      <c r="M87" s="43"/>
      <c r="N87" s="43">
        <v>30</v>
      </c>
      <c r="O87" s="43">
        <v>30</v>
      </c>
      <c r="P87" s="43"/>
      <c r="Q87" s="9">
        <v>60</v>
      </c>
      <c r="R87" s="9">
        <v>60</v>
      </c>
      <c r="S87" s="9">
        <v>60</v>
      </c>
    </row>
    <row r="88" spans="1:19" s="17" customFormat="1" ht="45" x14ac:dyDescent="0.25">
      <c r="A88" s="8">
        <v>485</v>
      </c>
      <c r="B88" s="8" t="s">
        <v>11</v>
      </c>
      <c r="C88" s="8" t="s">
        <v>12</v>
      </c>
      <c r="D88" s="8">
        <v>21386</v>
      </c>
      <c r="E88" s="10" t="s">
        <v>86</v>
      </c>
      <c r="F88" s="10" t="s">
        <v>86</v>
      </c>
      <c r="G88" s="10" t="s">
        <v>339</v>
      </c>
      <c r="H88" s="8">
        <f>(H89/H90)*100</f>
        <v>64.921465968586389</v>
      </c>
      <c r="I88" s="8" t="s">
        <v>10</v>
      </c>
      <c r="J88" s="8">
        <f>(J89/J90)*100</f>
        <v>97.5</v>
      </c>
      <c r="K88" s="8" t="s">
        <v>10</v>
      </c>
      <c r="L88" s="10" t="s">
        <v>752</v>
      </c>
      <c r="M88" s="46">
        <f>(M89/M90)*100</f>
        <v>42.857142857142854</v>
      </c>
      <c r="N88" s="46">
        <f>(N89/N90)*100</f>
        <v>75</v>
      </c>
      <c r="O88" s="46">
        <f>(O89/O90)*100</f>
        <v>52.173913043478258</v>
      </c>
      <c r="P88" s="46">
        <f>(P89/P90)*100</f>
        <v>63.333333333333329</v>
      </c>
      <c r="Q88" s="8">
        <f t="shared" ref="Q88:S88" si="17">(Q89/Q90)*100</f>
        <v>97.5</v>
      </c>
      <c r="R88" s="8">
        <f t="shared" si="17"/>
        <v>97.5</v>
      </c>
      <c r="S88" s="8">
        <f t="shared" si="17"/>
        <v>97.5</v>
      </c>
    </row>
    <row r="89" spans="1:19" s="18" customFormat="1" ht="45" x14ac:dyDescent="0.25">
      <c r="A89" s="9">
        <v>485</v>
      </c>
      <c r="B89" s="9" t="s">
        <v>11</v>
      </c>
      <c r="C89" s="9" t="s">
        <v>12</v>
      </c>
      <c r="D89" s="9">
        <v>21386</v>
      </c>
      <c r="E89" s="11" t="s">
        <v>86</v>
      </c>
      <c r="F89" s="11" t="s">
        <v>87</v>
      </c>
      <c r="G89" s="11"/>
      <c r="H89" s="9">
        <v>124</v>
      </c>
      <c r="I89" s="9" t="s">
        <v>271</v>
      </c>
      <c r="J89" s="9">
        <v>39</v>
      </c>
      <c r="K89" s="9" t="s">
        <v>271</v>
      </c>
      <c r="L89" s="11" t="s">
        <v>752</v>
      </c>
      <c r="M89" s="43">
        <v>21</v>
      </c>
      <c r="N89" s="43">
        <v>15</v>
      </c>
      <c r="O89" s="43">
        <f>M89+N89</f>
        <v>36</v>
      </c>
      <c r="P89" s="42">
        <v>19</v>
      </c>
      <c r="Q89" s="9">
        <v>39</v>
      </c>
      <c r="R89" s="9">
        <v>39</v>
      </c>
      <c r="S89" s="9">
        <v>39</v>
      </c>
    </row>
    <row r="90" spans="1:19" s="18" customFormat="1" ht="45" x14ac:dyDescent="0.25">
      <c r="A90" s="9">
        <v>485</v>
      </c>
      <c r="B90" s="9" t="s">
        <v>11</v>
      </c>
      <c r="C90" s="9" t="s">
        <v>12</v>
      </c>
      <c r="D90" s="9">
        <v>21386</v>
      </c>
      <c r="E90" s="11" t="s">
        <v>86</v>
      </c>
      <c r="F90" s="11" t="s">
        <v>88</v>
      </c>
      <c r="G90" s="11"/>
      <c r="H90" s="9">
        <v>191</v>
      </c>
      <c r="I90" s="9" t="s">
        <v>271</v>
      </c>
      <c r="J90" s="9">
        <v>40</v>
      </c>
      <c r="K90" s="9" t="s">
        <v>271</v>
      </c>
      <c r="L90" s="11" t="s">
        <v>752</v>
      </c>
      <c r="M90" s="43">
        <v>49</v>
      </c>
      <c r="N90" s="43">
        <v>20</v>
      </c>
      <c r="O90" s="43">
        <f>M90+N90</f>
        <v>69</v>
      </c>
      <c r="P90" s="42">
        <v>30</v>
      </c>
      <c r="Q90" s="9">
        <v>40</v>
      </c>
      <c r="R90" s="9">
        <v>40</v>
      </c>
      <c r="S90" s="9">
        <v>40</v>
      </c>
    </row>
    <row r="91" spans="1:19" s="17" customFormat="1" ht="45" x14ac:dyDescent="0.25">
      <c r="A91" s="8">
        <v>485</v>
      </c>
      <c r="B91" s="8" t="s">
        <v>11</v>
      </c>
      <c r="C91" s="8" t="s">
        <v>12</v>
      </c>
      <c r="D91" s="8">
        <v>21391</v>
      </c>
      <c r="E91" s="10" t="s">
        <v>753</v>
      </c>
      <c r="F91" s="10" t="s">
        <v>753</v>
      </c>
      <c r="G91" s="10" t="s">
        <v>340</v>
      </c>
      <c r="H91" s="8">
        <f>(H92/H93)*100</f>
        <v>50.684931506849317</v>
      </c>
      <c r="I91" s="8" t="s">
        <v>10</v>
      </c>
      <c r="J91" s="8">
        <f>(J92/J93)*100</f>
        <v>94.117647058823522</v>
      </c>
      <c r="K91" s="8" t="s">
        <v>10</v>
      </c>
      <c r="L91" s="10" t="s">
        <v>752</v>
      </c>
      <c r="M91" s="46">
        <f>(M92/M93)*100</f>
        <v>100</v>
      </c>
      <c r="N91" s="46">
        <f>(N92/N93)*100</f>
        <v>53.571428571428569</v>
      </c>
      <c r="O91" s="46">
        <f>(O92/O93)*100</f>
        <v>57.377049180327866</v>
      </c>
      <c r="P91" s="46">
        <f>(P92/P93)*100</f>
        <v>60.526315789473685</v>
      </c>
      <c r="Q91" s="15">
        <f t="shared" ref="Q91:S91" si="18">(Q92/Q93)*100</f>
        <v>94.117647058823522</v>
      </c>
      <c r="R91" s="15">
        <f t="shared" si="18"/>
        <v>94.117647058823522</v>
      </c>
      <c r="S91" s="15">
        <f t="shared" si="18"/>
        <v>94.117647058823522</v>
      </c>
    </row>
    <row r="92" spans="1:19" s="18" customFormat="1" ht="45" x14ac:dyDescent="0.25">
      <c r="A92" s="9">
        <v>485</v>
      </c>
      <c r="B92" s="9" t="s">
        <v>11</v>
      </c>
      <c r="C92" s="9" t="s">
        <v>12</v>
      </c>
      <c r="D92" s="9">
        <v>21391</v>
      </c>
      <c r="E92" s="11" t="s">
        <v>753</v>
      </c>
      <c r="F92" s="11" t="s">
        <v>89</v>
      </c>
      <c r="G92" s="11"/>
      <c r="H92" s="9">
        <v>37</v>
      </c>
      <c r="I92" s="9" t="s">
        <v>273</v>
      </c>
      <c r="J92" s="9">
        <v>16</v>
      </c>
      <c r="K92" s="9" t="s">
        <v>273</v>
      </c>
      <c r="L92" s="11" t="s">
        <v>752</v>
      </c>
      <c r="M92" s="43">
        <v>5</v>
      </c>
      <c r="N92" s="43">
        <v>30</v>
      </c>
      <c r="O92" s="43">
        <f>M92+N92</f>
        <v>35</v>
      </c>
      <c r="P92" s="42">
        <v>23</v>
      </c>
      <c r="Q92" s="9">
        <v>16</v>
      </c>
      <c r="R92" s="9">
        <v>16</v>
      </c>
      <c r="S92" s="9">
        <v>16</v>
      </c>
    </row>
    <row r="93" spans="1:19" s="18" customFormat="1" ht="45" x14ac:dyDescent="0.25">
      <c r="A93" s="9">
        <v>485</v>
      </c>
      <c r="B93" s="9" t="s">
        <v>11</v>
      </c>
      <c r="C93" s="9" t="s">
        <v>12</v>
      </c>
      <c r="D93" s="9">
        <v>21391</v>
      </c>
      <c r="E93" s="11" t="s">
        <v>753</v>
      </c>
      <c r="F93" s="11" t="s">
        <v>90</v>
      </c>
      <c r="G93" s="11"/>
      <c r="H93" s="9">
        <v>73</v>
      </c>
      <c r="I93" s="9" t="s">
        <v>273</v>
      </c>
      <c r="J93" s="9">
        <v>17</v>
      </c>
      <c r="K93" s="9" t="s">
        <v>273</v>
      </c>
      <c r="L93" s="11" t="s">
        <v>752</v>
      </c>
      <c r="M93" s="43">
        <v>5</v>
      </c>
      <c r="N93" s="43">
        <v>56</v>
      </c>
      <c r="O93" s="43">
        <f>M93+N93</f>
        <v>61</v>
      </c>
      <c r="P93" s="42">
        <v>38</v>
      </c>
      <c r="Q93" s="9">
        <v>17</v>
      </c>
      <c r="R93" s="9">
        <v>17</v>
      </c>
      <c r="S93" s="9">
        <v>17</v>
      </c>
    </row>
    <row r="94" spans="1:19" s="17" customFormat="1" ht="56.25" x14ac:dyDescent="0.25">
      <c r="A94" s="8">
        <v>485</v>
      </c>
      <c r="B94" s="8" t="s">
        <v>8</v>
      </c>
      <c r="C94" s="8" t="s">
        <v>9</v>
      </c>
      <c r="D94" s="8">
        <v>21399</v>
      </c>
      <c r="E94" s="10" t="s">
        <v>91</v>
      </c>
      <c r="F94" s="10" t="s">
        <v>91</v>
      </c>
      <c r="G94" s="10" t="s">
        <v>754</v>
      </c>
      <c r="H94" s="8">
        <f>(H95/H96)*100</f>
        <v>57.999999999999993</v>
      </c>
      <c r="I94" s="8" t="s">
        <v>10</v>
      </c>
      <c r="J94" s="8">
        <f>(J95/J96)*100</f>
        <v>67.741935483870961</v>
      </c>
      <c r="K94" s="8" t="s">
        <v>10</v>
      </c>
      <c r="L94" s="10" t="s">
        <v>756</v>
      </c>
      <c r="M94" s="46">
        <v>-998</v>
      </c>
      <c r="N94" s="55">
        <f>(N95/N96)*100</f>
        <v>83.333333333333343</v>
      </c>
      <c r="O94" s="55">
        <f>(O95/O96)*100</f>
        <v>83.333333333333343</v>
      </c>
      <c r="P94" s="46">
        <v>-998</v>
      </c>
      <c r="Q94" s="55">
        <f>(Q95/Q96)*100</f>
        <v>90.909090909090907</v>
      </c>
      <c r="R94" s="55">
        <f t="shared" ref="R94:S94" si="19">(R95/R96)*100</f>
        <v>90.909090909090907</v>
      </c>
      <c r="S94" s="55">
        <f t="shared" si="19"/>
        <v>90</v>
      </c>
    </row>
    <row r="95" spans="1:19" s="18" customFormat="1" ht="56.25" x14ac:dyDescent="0.25">
      <c r="A95" s="9">
        <v>485</v>
      </c>
      <c r="B95" s="9" t="s">
        <v>8</v>
      </c>
      <c r="C95" s="9" t="s">
        <v>9</v>
      </c>
      <c r="D95" s="9">
        <v>21399</v>
      </c>
      <c r="E95" s="11" t="s">
        <v>91</v>
      </c>
      <c r="F95" s="11" t="s">
        <v>92</v>
      </c>
      <c r="G95" s="11"/>
      <c r="H95" s="9">
        <v>29</v>
      </c>
      <c r="I95" s="9" t="s">
        <v>280</v>
      </c>
      <c r="J95" s="9">
        <v>42</v>
      </c>
      <c r="K95" s="9" t="s">
        <v>280</v>
      </c>
      <c r="L95" s="11" t="s">
        <v>756</v>
      </c>
      <c r="M95" s="43"/>
      <c r="N95" s="43">
        <v>5</v>
      </c>
      <c r="O95" s="43">
        <v>5</v>
      </c>
      <c r="P95" s="43"/>
      <c r="Q95" s="43">
        <v>40</v>
      </c>
      <c r="R95" s="43">
        <v>40</v>
      </c>
      <c r="S95" s="43">
        <v>45</v>
      </c>
    </row>
    <row r="96" spans="1:19" s="18" customFormat="1" ht="56.25" x14ac:dyDescent="0.25">
      <c r="A96" s="9">
        <v>485</v>
      </c>
      <c r="B96" s="9" t="s">
        <v>8</v>
      </c>
      <c r="C96" s="9" t="s">
        <v>9</v>
      </c>
      <c r="D96" s="9">
        <v>21399</v>
      </c>
      <c r="E96" s="11" t="s">
        <v>91</v>
      </c>
      <c r="F96" s="11" t="s">
        <v>755</v>
      </c>
      <c r="G96" s="11"/>
      <c r="H96" s="9">
        <v>50</v>
      </c>
      <c r="I96" s="9" t="s">
        <v>280</v>
      </c>
      <c r="J96" s="9">
        <v>62</v>
      </c>
      <c r="K96" s="9" t="s">
        <v>280</v>
      </c>
      <c r="L96" s="11" t="s">
        <v>756</v>
      </c>
      <c r="M96" s="43"/>
      <c r="N96" s="43">
        <v>6</v>
      </c>
      <c r="O96" s="43">
        <v>6</v>
      </c>
      <c r="P96" s="43"/>
      <c r="Q96" s="43">
        <v>44</v>
      </c>
      <c r="R96" s="43">
        <v>44</v>
      </c>
      <c r="S96" s="43">
        <v>50</v>
      </c>
    </row>
    <row r="97" spans="1:19" s="17" customFormat="1" ht="45" x14ac:dyDescent="0.25">
      <c r="A97" s="8">
        <v>485</v>
      </c>
      <c r="B97" s="8" t="s">
        <v>11</v>
      </c>
      <c r="C97" s="8" t="s">
        <v>12</v>
      </c>
      <c r="D97" s="8">
        <v>21406</v>
      </c>
      <c r="E97" s="10" t="s">
        <v>93</v>
      </c>
      <c r="F97" s="10" t="s">
        <v>93</v>
      </c>
      <c r="G97" s="10" t="s">
        <v>341</v>
      </c>
      <c r="H97" s="8">
        <f>(H98/H99)*100</f>
        <v>100</v>
      </c>
      <c r="I97" s="8" t="s">
        <v>10</v>
      </c>
      <c r="J97" s="8">
        <f>(J98/J99)*100</f>
        <v>83.870967741935488</v>
      </c>
      <c r="K97" s="8" t="s">
        <v>10</v>
      </c>
      <c r="L97" s="10" t="s">
        <v>757</v>
      </c>
      <c r="M97" s="46">
        <f>(M98/M99)*100</f>
        <v>100</v>
      </c>
      <c r="N97" s="46">
        <f>(N98/N99)*100</f>
        <v>100</v>
      </c>
      <c r="O97" s="46">
        <f>(O98/O99)*100</f>
        <v>100</v>
      </c>
      <c r="P97" s="46">
        <f>(P98/P99)*100</f>
        <v>100</v>
      </c>
      <c r="Q97" s="55">
        <f>(Q98/Q99)*100</f>
        <v>72.222222222222214</v>
      </c>
      <c r="R97" s="55">
        <f t="shared" ref="R97:S97" si="20">(R98/R99)*100</f>
        <v>87.5</v>
      </c>
      <c r="S97" s="55">
        <f t="shared" si="20"/>
        <v>91.071428571428569</v>
      </c>
    </row>
    <row r="98" spans="1:19" s="18" customFormat="1" ht="45" x14ac:dyDescent="0.25">
      <c r="A98" s="9">
        <v>485</v>
      </c>
      <c r="B98" s="9" t="s">
        <v>11</v>
      </c>
      <c r="C98" s="9" t="s">
        <v>12</v>
      </c>
      <c r="D98" s="9">
        <v>21406</v>
      </c>
      <c r="E98" s="11" t="s">
        <v>93</v>
      </c>
      <c r="F98" s="11" t="s">
        <v>94</v>
      </c>
      <c r="G98" s="11"/>
      <c r="H98" s="9">
        <v>34</v>
      </c>
      <c r="I98" s="9" t="s">
        <v>274</v>
      </c>
      <c r="J98" s="9">
        <v>52</v>
      </c>
      <c r="K98" s="9" t="s">
        <v>274</v>
      </c>
      <c r="L98" s="11" t="s">
        <v>757</v>
      </c>
      <c r="M98" s="43">
        <v>126</v>
      </c>
      <c r="N98" s="43">
        <v>16</v>
      </c>
      <c r="O98" s="43">
        <f>M98+N98</f>
        <v>142</v>
      </c>
      <c r="P98" s="42">
        <v>22</v>
      </c>
      <c r="Q98" s="42">
        <v>13</v>
      </c>
      <c r="R98" s="43">
        <f>P98+Q98</f>
        <v>35</v>
      </c>
      <c r="S98" s="43">
        <v>51</v>
      </c>
    </row>
    <row r="99" spans="1:19" s="18" customFormat="1" ht="45" x14ac:dyDescent="0.25">
      <c r="A99" s="9">
        <v>485</v>
      </c>
      <c r="B99" s="9" t="s">
        <v>11</v>
      </c>
      <c r="C99" s="9" t="s">
        <v>12</v>
      </c>
      <c r="D99" s="9">
        <v>21406</v>
      </c>
      <c r="E99" s="11" t="s">
        <v>93</v>
      </c>
      <c r="F99" s="11" t="s">
        <v>95</v>
      </c>
      <c r="G99" s="11"/>
      <c r="H99" s="9">
        <v>34</v>
      </c>
      <c r="I99" s="9" t="s">
        <v>274</v>
      </c>
      <c r="J99" s="9">
        <v>62</v>
      </c>
      <c r="K99" s="9" t="s">
        <v>274</v>
      </c>
      <c r="L99" s="11" t="s">
        <v>757</v>
      </c>
      <c r="M99" s="43">
        <v>126</v>
      </c>
      <c r="N99" s="43">
        <v>16</v>
      </c>
      <c r="O99" s="43">
        <f>M99+N99</f>
        <v>142</v>
      </c>
      <c r="P99" s="42">
        <v>22</v>
      </c>
      <c r="Q99" s="42">
        <v>18</v>
      </c>
      <c r="R99" s="43">
        <f>P99+Q99</f>
        <v>40</v>
      </c>
      <c r="S99" s="43">
        <v>56</v>
      </c>
    </row>
    <row r="100" spans="1:19" s="17" customFormat="1" ht="56.25" x14ac:dyDescent="0.25">
      <c r="A100" s="8">
        <v>485</v>
      </c>
      <c r="B100" s="8" t="s">
        <v>11</v>
      </c>
      <c r="C100" s="8" t="s">
        <v>12</v>
      </c>
      <c r="D100" s="8">
        <v>21412</v>
      </c>
      <c r="E100" s="10" t="s">
        <v>96</v>
      </c>
      <c r="F100" s="10" t="s">
        <v>96</v>
      </c>
      <c r="G100" s="10" t="s">
        <v>759</v>
      </c>
      <c r="H100" s="8">
        <f>(H101/H102)*100</f>
        <v>85.294117647058826</v>
      </c>
      <c r="I100" s="8" t="s">
        <v>10</v>
      </c>
      <c r="J100" s="55">
        <f>(J101/J102)*100</f>
        <v>80.769230769230774</v>
      </c>
      <c r="K100" s="8" t="s">
        <v>10</v>
      </c>
      <c r="L100" s="10" t="s">
        <v>758</v>
      </c>
      <c r="M100" s="55">
        <f>(M101/M102)*100</f>
        <v>83.333333333333343</v>
      </c>
      <c r="N100" s="46">
        <f>(N101/N102)*100</f>
        <v>100</v>
      </c>
      <c r="O100" s="55">
        <f>(O101/O102)*100</f>
        <v>90.909090909090907</v>
      </c>
      <c r="P100" s="46">
        <f>(P101/P102)*100</f>
        <v>93.75</v>
      </c>
      <c r="Q100" s="55">
        <f t="shared" ref="Q100:S100" si="21">(Q101/Q102)*100</f>
        <v>89.65517241379311</v>
      </c>
      <c r="R100" s="55">
        <f t="shared" si="21"/>
        <v>91.111111111111114</v>
      </c>
      <c r="S100" s="55">
        <f t="shared" si="21"/>
        <v>91.071428571428569</v>
      </c>
    </row>
    <row r="101" spans="1:19" s="18" customFormat="1" ht="56.25" x14ac:dyDescent="0.25">
      <c r="A101" s="9">
        <v>485</v>
      </c>
      <c r="B101" s="9" t="s">
        <v>11</v>
      </c>
      <c r="C101" s="9" t="s">
        <v>12</v>
      </c>
      <c r="D101" s="9">
        <v>21412</v>
      </c>
      <c r="E101" s="11" t="s">
        <v>96</v>
      </c>
      <c r="F101" s="11" t="s">
        <v>97</v>
      </c>
      <c r="G101" s="11"/>
      <c r="H101" s="9">
        <v>29</v>
      </c>
      <c r="I101" s="9" t="s">
        <v>274</v>
      </c>
      <c r="J101" s="9">
        <v>42</v>
      </c>
      <c r="K101" s="9" t="s">
        <v>274</v>
      </c>
      <c r="L101" s="11" t="s">
        <v>758</v>
      </c>
      <c r="M101" s="43">
        <v>5</v>
      </c>
      <c r="N101" s="43">
        <v>5</v>
      </c>
      <c r="O101" s="43">
        <f>M101+N101</f>
        <v>10</v>
      </c>
      <c r="P101" s="42">
        <v>15</v>
      </c>
      <c r="Q101" s="43">
        <v>26</v>
      </c>
      <c r="R101" s="43">
        <v>41</v>
      </c>
      <c r="S101" s="43">
        <v>51</v>
      </c>
    </row>
    <row r="102" spans="1:19" s="18" customFormat="1" ht="56.25" x14ac:dyDescent="0.25">
      <c r="A102" s="9">
        <v>485</v>
      </c>
      <c r="B102" s="9" t="s">
        <v>11</v>
      </c>
      <c r="C102" s="9" t="s">
        <v>12</v>
      </c>
      <c r="D102" s="9">
        <v>21412</v>
      </c>
      <c r="E102" s="11" t="s">
        <v>96</v>
      </c>
      <c r="F102" s="11" t="s">
        <v>98</v>
      </c>
      <c r="G102" s="11"/>
      <c r="H102" s="9">
        <v>34</v>
      </c>
      <c r="I102" s="9" t="s">
        <v>274</v>
      </c>
      <c r="J102" s="9">
        <v>52</v>
      </c>
      <c r="K102" s="9" t="s">
        <v>274</v>
      </c>
      <c r="L102" s="11" t="s">
        <v>758</v>
      </c>
      <c r="M102" s="43">
        <v>6</v>
      </c>
      <c r="N102" s="43">
        <v>5</v>
      </c>
      <c r="O102" s="43">
        <f>M102+N102</f>
        <v>11</v>
      </c>
      <c r="P102" s="42">
        <v>16</v>
      </c>
      <c r="Q102" s="43">
        <v>29</v>
      </c>
      <c r="R102" s="43">
        <v>45</v>
      </c>
      <c r="S102" s="43">
        <v>56</v>
      </c>
    </row>
    <row r="103" spans="1:19" s="17" customFormat="1" ht="78.75" x14ac:dyDescent="0.25">
      <c r="A103" s="8">
        <v>486</v>
      </c>
      <c r="B103" s="8" t="s">
        <v>13</v>
      </c>
      <c r="C103" s="8" t="s">
        <v>14</v>
      </c>
      <c r="D103" s="8">
        <v>21375</v>
      </c>
      <c r="E103" s="10" t="s">
        <v>62</v>
      </c>
      <c r="F103" s="10" t="s">
        <v>62</v>
      </c>
      <c r="G103" s="10" t="s">
        <v>333</v>
      </c>
      <c r="H103" s="8">
        <f>(H104/H105)*100</f>
        <v>72.595851665619108</v>
      </c>
      <c r="I103" s="8" t="s">
        <v>10</v>
      </c>
      <c r="J103" s="8">
        <f>(J104/J105)*100</f>
        <v>74.077399658795002</v>
      </c>
      <c r="K103" s="8" t="s">
        <v>10</v>
      </c>
      <c r="L103" s="10" t="s">
        <v>99</v>
      </c>
      <c r="M103" s="46">
        <v>-998</v>
      </c>
      <c r="N103" s="46">
        <v>-998</v>
      </c>
      <c r="O103" s="46">
        <v>-998</v>
      </c>
      <c r="P103" s="46">
        <v>-998</v>
      </c>
      <c r="Q103" s="15">
        <f t="shared" ref="Q103:S103" si="22">(Q104/Q105)*100</f>
        <v>74.077399658795002</v>
      </c>
      <c r="R103" s="15">
        <f t="shared" si="22"/>
        <v>74.077399658795002</v>
      </c>
      <c r="S103" s="15">
        <f t="shared" si="22"/>
        <v>74.077399658795002</v>
      </c>
    </row>
    <row r="104" spans="1:19" s="18" customFormat="1" ht="45" x14ac:dyDescent="0.25">
      <c r="A104" s="9">
        <v>486</v>
      </c>
      <c r="B104" s="9" t="s">
        <v>13</v>
      </c>
      <c r="C104" s="9" t="s">
        <v>14</v>
      </c>
      <c r="D104" s="9">
        <v>21375</v>
      </c>
      <c r="E104" s="11" t="s">
        <v>62</v>
      </c>
      <c r="F104" s="11" t="s">
        <v>100</v>
      </c>
      <c r="G104" s="11"/>
      <c r="H104" s="9">
        <v>8085</v>
      </c>
      <c r="I104" s="9" t="s">
        <v>276</v>
      </c>
      <c r="J104" s="9">
        <v>8250</v>
      </c>
      <c r="K104" s="9" t="s">
        <v>276</v>
      </c>
      <c r="L104" s="11" t="s">
        <v>101</v>
      </c>
      <c r="M104" s="43"/>
      <c r="N104" s="43"/>
      <c r="O104" s="43"/>
      <c r="P104" s="43"/>
      <c r="Q104" s="9">
        <v>8250</v>
      </c>
      <c r="R104" s="9">
        <v>8250</v>
      </c>
      <c r="S104" s="9">
        <v>8250</v>
      </c>
    </row>
    <row r="105" spans="1:19" s="18" customFormat="1" ht="45" x14ac:dyDescent="0.25">
      <c r="A105" s="9">
        <v>486</v>
      </c>
      <c r="B105" s="9" t="s">
        <v>13</v>
      </c>
      <c r="C105" s="9" t="s">
        <v>14</v>
      </c>
      <c r="D105" s="9">
        <v>21375</v>
      </c>
      <c r="E105" s="11" t="s">
        <v>62</v>
      </c>
      <c r="F105" s="11" t="s">
        <v>66</v>
      </c>
      <c r="G105" s="11"/>
      <c r="H105" s="9">
        <v>11137</v>
      </c>
      <c r="I105" s="9" t="s">
        <v>276</v>
      </c>
      <c r="J105" s="9">
        <v>11137</v>
      </c>
      <c r="K105" s="9" t="s">
        <v>276</v>
      </c>
      <c r="L105" s="11" t="s">
        <v>102</v>
      </c>
      <c r="M105" s="43"/>
      <c r="N105" s="43"/>
      <c r="O105" s="43"/>
      <c r="P105" s="43"/>
      <c r="Q105" s="9">
        <v>11137</v>
      </c>
      <c r="R105" s="9">
        <v>11137</v>
      </c>
      <c r="S105" s="9">
        <v>11137</v>
      </c>
    </row>
    <row r="106" spans="1:19" s="17" customFormat="1" ht="45" x14ac:dyDescent="0.25">
      <c r="A106" s="8">
        <v>486</v>
      </c>
      <c r="B106" s="8" t="s">
        <v>18</v>
      </c>
      <c r="C106" s="8" t="s">
        <v>14</v>
      </c>
      <c r="D106" s="8">
        <v>21381</v>
      </c>
      <c r="E106" s="10" t="s">
        <v>103</v>
      </c>
      <c r="F106" s="10" t="s">
        <v>103</v>
      </c>
      <c r="G106" s="26" t="s">
        <v>342</v>
      </c>
      <c r="H106" s="8">
        <f>((H107-H108)/H108)*100</f>
        <v>-16.397716862800365</v>
      </c>
      <c r="I106" s="8" t="s">
        <v>10</v>
      </c>
      <c r="J106" s="8">
        <f>((J107-J108)/J108)*100</f>
        <v>-0.5394470667565745</v>
      </c>
      <c r="K106" s="8" t="s">
        <v>10</v>
      </c>
      <c r="L106" s="10" t="s">
        <v>104</v>
      </c>
      <c r="M106" s="46">
        <v>-998</v>
      </c>
      <c r="N106" s="46">
        <v>-998</v>
      </c>
      <c r="O106" s="46">
        <v>-998</v>
      </c>
      <c r="P106" s="46">
        <v>-998</v>
      </c>
      <c r="Q106" s="15">
        <f>((Q107-Q108)/Q108)*100</f>
        <v>19.613958192852326</v>
      </c>
      <c r="R106" s="15">
        <f t="shared" ref="R106:S106" si="23">((R107-R108)/R108)*100</f>
        <v>19.613958192852326</v>
      </c>
      <c r="S106" s="15">
        <f t="shared" si="23"/>
        <v>19.613958192852326</v>
      </c>
    </row>
    <row r="107" spans="1:19" s="18" customFormat="1" ht="45" x14ac:dyDescent="0.25">
      <c r="A107" s="9">
        <v>486</v>
      </c>
      <c r="B107" s="9" t="s">
        <v>18</v>
      </c>
      <c r="C107" s="9" t="s">
        <v>14</v>
      </c>
      <c r="D107" s="9">
        <v>21381</v>
      </c>
      <c r="E107" s="11" t="s">
        <v>103</v>
      </c>
      <c r="F107" s="11" t="s">
        <v>105</v>
      </c>
      <c r="G107" s="11"/>
      <c r="H107" s="9">
        <v>11864</v>
      </c>
      <c r="I107" s="9" t="s">
        <v>276</v>
      </c>
      <c r="J107" s="9">
        <v>11800</v>
      </c>
      <c r="K107" s="9" t="s">
        <v>276</v>
      </c>
      <c r="L107" s="11" t="s">
        <v>104</v>
      </c>
      <c r="M107" s="43"/>
      <c r="N107" s="43"/>
      <c r="O107" s="43"/>
      <c r="P107" s="43"/>
      <c r="Q107" s="9">
        <v>14191</v>
      </c>
      <c r="R107" s="9">
        <v>14191</v>
      </c>
      <c r="S107" s="9">
        <v>14191</v>
      </c>
    </row>
    <row r="108" spans="1:19" s="18" customFormat="1" ht="45" x14ac:dyDescent="0.25">
      <c r="A108" s="9">
        <v>486</v>
      </c>
      <c r="B108" s="9" t="s">
        <v>18</v>
      </c>
      <c r="C108" s="9" t="s">
        <v>14</v>
      </c>
      <c r="D108" s="9">
        <v>21381</v>
      </c>
      <c r="E108" s="11" t="s">
        <v>103</v>
      </c>
      <c r="F108" s="11" t="s">
        <v>106</v>
      </c>
      <c r="G108" s="11"/>
      <c r="H108" s="9">
        <v>14191</v>
      </c>
      <c r="I108" s="9" t="s">
        <v>276</v>
      </c>
      <c r="J108" s="9">
        <v>11864</v>
      </c>
      <c r="K108" s="9" t="s">
        <v>276</v>
      </c>
      <c r="L108" s="11" t="s">
        <v>104</v>
      </c>
      <c r="M108" s="43"/>
      <c r="N108" s="43"/>
      <c r="O108" s="43"/>
      <c r="P108" s="43"/>
      <c r="Q108" s="9">
        <v>11864</v>
      </c>
      <c r="R108" s="9">
        <v>11864</v>
      </c>
      <c r="S108" s="9">
        <v>11864</v>
      </c>
    </row>
    <row r="109" spans="1:19" s="17" customFormat="1" ht="101.25" x14ac:dyDescent="0.25">
      <c r="A109" s="8">
        <v>486</v>
      </c>
      <c r="B109" s="8" t="s">
        <v>18</v>
      </c>
      <c r="C109" s="8" t="s">
        <v>14</v>
      </c>
      <c r="D109" s="8">
        <v>21389</v>
      </c>
      <c r="E109" s="10" t="s">
        <v>107</v>
      </c>
      <c r="F109" s="10" t="s">
        <v>107</v>
      </c>
      <c r="G109" s="10" t="s">
        <v>343</v>
      </c>
      <c r="H109" s="8">
        <v>10.199999999999999</v>
      </c>
      <c r="I109" s="8" t="s">
        <v>10</v>
      </c>
      <c r="J109" s="8">
        <v>10.1</v>
      </c>
      <c r="K109" s="8" t="s">
        <v>10</v>
      </c>
      <c r="L109" s="10" t="s">
        <v>766</v>
      </c>
      <c r="M109" s="46">
        <v>-998</v>
      </c>
      <c r="N109" s="46">
        <v>-998</v>
      </c>
      <c r="O109" s="46">
        <v>-998</v>
      </c>
      <c r="P109" s="46">
        <v>-998</v>
      </c>
      <c r="Q109" s="8">
        <v>10.1</v>
      </c>
      <c r="R109" s="8">
        <v>10.1</v>
      </c>
      <c r="S109" s="8">
        <v>10.1</v>
      </c>
    </row>
    <row r="110" spans="1:19" s="18" customFormat="1" ht="56.25" x14ac:dyDescent="0.25">
      <c r="A110" s="9">
        <v>486</v>
      </c>
      <c r="B110" s="9" t="s">
        <v>18</v>
      </c>
      <c r="C110" s="9" t="s">
        <v>14</v>
      </c>
      <c r="D110" s="9">
        <v>21389</v>
      </c>
      <c r="E110" s="11" t="s">
        <v>107</v>
      </c>
      <c r="F110" s="11" t="s">
        <v>767</v>
      </c>
      <c r="G110" s="11"/>
      <c r="H110" s="9">
        <v>10.199999999999999</v>
      </c>
      <c r="I110" s="9" t="s">
        <v>768</v>
      </c>
      <c r="J110" s="9">
        <v>10.1</v>
      </c>
      <c r="K110" s="9" t="s">
        <v>768</v>
      </c>
      <c r="L110" s="11" t="s">
        <v>766</v>
      </c>
      <c r="M110" s="43"/>
      <c r="N110" s="43"/>
      <c r="O110" s="43"/>
      <c r="P110" s="43"/>
      <c r="Q110" s="43">
        <v>10.1</v>
      </c>
      <c r="R110" s="43">
        <v>10.1</v>
      </c>
      <c r="S110" s="43">
        <v>10.1</v>
      </c>
    </row>
    <row r="111" spans="1:19" s="17" customFormat="1" ht="90" x14ac:dyDescent="0.25">
      <c r="A111" s="8">
        <v>486</v>
      </c>
      <c r="B111" s="8" t="s">
        <v>8</v>
      </c>
      <c r="C111" s="8" t="s">
        <v>9</v>
      </c>
      <c r="D111" s="8">
        <v>21393</v>
      </c>
      <c r="E111" s="10" t="s">
        <v>108</v>
      </c>
      <c r="F111" s="10" t="s">
        <v>108</v>
      </c>
      <c r="G111" s="10" t="s">
        <v>344</v>
      </c>
      <c r="H111" s="8">
        <f>(H112/H113)*100</f>
        <v>99.694189602446485</v>
      </c>
      <c r="I111" s="8" t="s">
        <v>10</v>
      </c>
      <c r="J111" s="8">
        <f>(J112/J113)*100</f>
        <v>99.694189602446485</v>
      </c>
      <c r="K111" s="8" t="s">
        <v>10</v>
      </c>
      <c r="L111" s="10" t="s">
        <v>347</v>
      </c>
      <c r="M111" s="46">
        <v>-998</v>
      </c>
      <c r="N111" s="46">
        <f>(N112/N113)*100</f>
        <v>94.749961053123542</v>
      </c>
      <c r="O111" s="46">
        <f>(O112/O113)*100</f>
        <v>94.749961053123542</v>
      </c>
      <c r="P111" s="46">
        <v>-998</v>
      </c>
      <c r="Q111" s="55">
        <f t="shared" ref="Q111:S111" si="24">(Q112/Q113)*100</f>
        <v>63.271878270670634</v>
      </c>
      <c r="R111" s="55">
        <f t="shared" si="24"/>
        <v>63.271878270670634</v>
      </c>
      <c r="S111" s="55">
        <f t="shared" si="24"/>
        <v>63.271878270670634</v>
      </c>
    </row>
    <row r="112" spans="1:19" s="18" customFormat="1" ht="45" x14ac:dyDescent="0.25">
      <c r="A112" s="9">
        <v>486</v>
      </c>
      <c r="B112" s="9" t="s">
        <v>8</v>
      </c>
      <c r="C112" s="9" t="s">
        <v>9</v>
      </c>
      <c r="D112" s="9">
        <v>21393</v>
      </c>
      <c r="E112" s="11" t="s">
        <v>108</v>
      </c>
      <c r="F112" s="11" t="s">
        <v>110</v>
      </c>
      <c r="G112" s="11"/>
      <c r="H112" s="9">
        <v>5868</v>
      </c>
      <c r="I112" s="9" t="s">
        <v>276</v>
      </c>
      <c r="J112" s="9">
        <v>5868</v>
      </c>
      <c r="K112" s="9" t="s">
        <v>276</v>
      </c>
      <c r="L112" s="11" t="s">
        <v>347</v>
      </c>
      <c r="M112" s="43"/>
      <c r="N112" s="43">
        <v>6082</v>
      </c>
      <c r="O112" s="43">
        <v>6082</v>
      </c>
      <c r="P112" s="43"/>
      <c r="Q112" s="43">
        <v>7859</v>
      </c>
      <c r="R112" s="43">
        <v>7859</v>
      </c>
      <c r="S112" s="43">
        <v>7859</v>
      </c>
    </row>
    <row r="113" spans="1:19" s="18" customFormat="1" ht="45" x14ac:dyDescent="0.25">
      <c r="A113" s="9">
        <v>486</v>
      </c>
      <c r="B113" s="9" t="s">
        <v>8</v>
      </c>
      <c r="C113" s="9" t="s">
        <v>9</v>
      </c>
      <c r="D113" s="9">
        <v>21393</v>
      </c>
      <c r="E113" s="11" t="s">
        <v>108</v>
      </c>
      <c r="F113" s="11" t="s">
        <v>111</v>
      </c>
      <c r="G113" s="11"/>
      <c r="H113" s="9">
        <v>5886</v>
      </c>
      <c r="I113" s="9" t="s">
        <v>276</v>
      </c>
      <c r="J113" s="9">
        <v>5886</v>
      </c>
      <c r="K113" s="9" t="s">
        <v>276</v>
      </c>
      <c r="L113" s="11" t="s">
        <v>347</v>
      </c>
      <c r="M113" s="43"/>
      <c r="N113" s="43">
        <v>6419</v>
      </c>
      <c r="O113" s="43">
        <v>6419</v>
      </c>
      <c r="P113" s="43"/>
      <c r="Q113" s="43">
        <v>12421</v>
      </c>
      <c r="R113" s="43">
        <v>12421</v>
      </c>
      <c r="S113" s="43">
        <v>12421</v>
      </c>
    </row>
    <row r="114" spans="1:19" s="17" customFormat="1" ht="67.5" x14ac:dyDescent="0.25">
      <c r="A114" s="8">
        <v>486</v>
      </c>
      <c r="B114" s="8" t="s">
        <v>11</v>
      </c>
      <c r="C114" s="8" t="s">
        <v>12</v>
      </c>
      <c r="D114" s="8">
        <v>21401</v>
      </c>
      <c r="E114" s="10" t="s">
        <v>112</v>
      </c>
      <c r="F114" s="10" t="s">
        <v>112</v>
      </c>
      <c r="G114" s="10" t="s">
        <v>352</v>
      </c>
      <c r="H114" s="8">
        <f>(H115/H116)*100</f>
        <v>98.311218335343781</v>
      </c>
      <c r="I114" s="8" t="s">
        <v>10</v>
      </c>
      <c r="J114" s="8">
        <f>(J115/J116)*100</f>
        <v>78.044797013532431</v>
      </c>
      <c r="K114" s="8" t="s">
        <v>10</v>
      </c>
      <c r="L114" s="10" t="s">
        <v>109</v>
      </c>
      <c r="M114" s="46">
        <f>(M115/M116)*100</f>
        <v>75.330772513871096</v>
      </c>
      <c r="N114" s="46">
        <f>(N115/N116)*100</f>
        <v>97.68421052631578</v>
      </c>
      <c r="O114" s="46">
        <f>(O115/O116)*100</f>
        <v>83.78450106157112</v>
      </c>
      <c r="P114" s="46">
        <f>(P115/P116)*100</f>
        <v>97.678388528508023</v>
      </c>
      <c r="Q114" s="55">
        <f t="shared" ref="Q114:S114" si="25">(Q115/Q116)*100</f>
        <v>77.916431849287491</v>
      </c>
      <c r="R114" s="55">
        <f t="shared" si="25"/>
        <v>77.916431849287491</v>
      </c>
      <c r="S114" s="55">
        <f t="shared" si="25"/>
        <v>77.916431849287491</v>
      </c>
    </row>
    <row r="115" spans="1:19" s="18" customFormat="1" ht="45" x14ac:dyDescent="0.25">
      <c r="A115" s="9">
        <v>486</v>
      </c>
      <c r="B115" s="9" t="s">
        <v>11</v>
      </c>
      <c r="C115" s="9" t="s">
        <v>12</v>
      </c>
      <c r="D115" s="9">
        <v>21401</v>
      </c>
      <c r="E115" s="11" t="s">
        <v>112</v>
      </c>
      <c r="F115" s="11" t="s">
        <v>113</v>
      </c>
      <c r="G115" s="11"/>
      <c r="H115" s="9">
        <v>8150</v>
      </c>
      <c r="I115" s="6" t="s">
        <v>276</v>
      </c>
      <c r="J115" s="7">
        <v>3345</v>
      </c>
      <c r="K115" s="7" t="s">
        <v>276</v>
      </c>
      <c r="L115" s="11" t="s">
        <v>347</v>
      </c>
      <c r="M115" s="43">
        <v>1765</v>
      </c>
      <c r="N115" s="43">
        <v>1392</v>
      </c>
      <c r="O115" s="43">
        <f>M115+N115</f>
        <v>3157</v>
      </c>
      <c r="P115" s="42">
        <v>2861</v>
      </c>
      <c r="Q115" s="42">
        <v>9678</v>
      </c>
      <c r="R115" s="42">
        <v>9678</v>
      </c>
      <c r="S115" s="42">
        <v>9678</v>
      </c>
    </row>
    <row r="116" spans="1:19" s="18" customFormat="1" ht="45" x14ac:dyDescent="0.25">
      <c r="A116" s="9">
        <v>486</v>
      </c>
      <c r="B116" s="9" t="s">
        <v>11</v>
      </c>
      <c r="C116" s="9" t="s">
        <v>12</v>
      </c>
      <c r="D116" s="9">
        <v>21401</v>
      </c>
      <c r="E116" s="11" t="s">
        <v>112</v>
      </c>
      <c r="F116" s="11" t="s">
        <v>114</v>
      </c>
      <c r="G116" s="11"/>
      <c r="H116" s="9">
        <v>8290</v>
      </c>
      <c r="I116" s="6" t="s">
        <v>276</v>
      </c>
      <c r="J116" s="7">
        <v>4286</v>
      </c>
      <c r="K116" s="7" t="s">
        <v>276</v>
      </c>
      <c r="L116" s="11" t="s">
        <v>347</v>
      </c>
      <c r="M116" s="43">
        <v>2343</v>
      </c>
      <c r="N116" s="43">
        <v>1425</v>
      </c>
      <c r="O116" s="43">
        <f>M116+N116</f>
        <v>3768</v>
      </c>
      <c r="P116" s="42">
        <v>2929</v>
      </c>
      <c r="Q116" s="42">
        <v>12421</v>
      </c>
      <c r="R116" s="42">
        <v>12421</v>
      </c>
      <c r="S116" s="42">
        <v>12421</v>
      </c>
    </row>
    <row r="117" spans="1:19" s="17" customFormat="1" ht="101.25" x14ac:dyDescent="0.25">
      <c r="A117" s="8">
        <v>486</v>
      </c>
      <c r="B117" s="8" t="s">
        <v>11</v>
      </c>
      <c r="C117" s="8" t="s">
        <v>12</v>
      </c>
      <c r="D117" s="8">
        <v>21407</v>
      </c>
      <c r="E117" s="10" t="s">
        <v>115</v>
      </c>
      <c r="F117" s="10" t="s">
        <v>115</v>
      </c>
      <c r="G117" s="10" t="s">
        <v>769</v>
      </c>
      <c r="H117" s="8">
        <f>(H118/H119)*100</f>
        <v>83.408149171270722</v>
      </c>
      <c r="I117" s="12" t="s">
        <v>10</v>
      </c>
      <c r="J117" s="8">
        <f>(J118/J119)*100</f>
        <v>64.70315398886828</v>
      </c>
      <c r="K117" s="12" t="s">
        <v>10</v>
      </c>
      <c r="L117" s="10" t="s">
        <v>109</v>
      </c>
      <c r="M117" s="46">
        <f>(M118/M119)*100</f>
        <v>99.896184791071903</v>
      </c>
      <c r="N117" s="46">
        <f>(N118/N119)*100</f>
        <v>99.896184791071903</v>
      </c>
      <c r="O117" s="46">
        <f>(O118/O119)*100</f>
        <v>99.896184791071903</v>
      </c>
      <c r="P117" s="46">
        <f>(P118/P119)*100</f>
        <v>99.904067536454335</v>
      </c>
      <c r="Q117" s="55" t="e">
        <f t="shared" ref="Q117:S117" si="26">(Q118/Q119)*100</f>
        <v>#REF!</v>
      </c>
      <c r="R117" s="55" t="e">
        <f t="shared" si="26"/>
        <v>#REF!</v>
      </c>
      <c r="S117" s="55" t="e">
        <f t="shared" si="26"/>
        <v>#REF!</v>
      </c>
    </row>
    <row r="118" spans="1:19" s="18" customFormat="1" ht="45" x14ac:dyDescent="0.25">
      <c r="A118" s="9">
        <v>486</v>
      </c>
      <c r="B118" s="9" t="s">
        <v>11</v>
      </c>
      <c r="C118" s="9" t="s">
        <v>12</v>
      </c>
      <c r="D118" s="9">
        <v>21407</v>
      </c>
      <c r="E118" s="11" t="s">
        <v>115</v>
      </c>
      <c r="F118" s="11" t="s">
        <v>116</v>
      </c>
      <c r="G118" s="11"/>
      <c r="H118" s="9">
        <v>4831</v>
      </c>
      <c r="I118" s="6" t="s">
        <v>276</v>
      </c>
      <c r="J118" s="7">
        <v>1395</v>
      </c>
      <c r="K118" s="7" t="s">
        <v>276</v>
      </c>
      <c r="L118" s="11" t="s">
        <v>347</v>
      </c>
      <c r="M118" s="43">
        <v>3849</v>
      </c>
      <c r="N118" s="43">
        <v>3849</v>
      </c>
      <c r="O118" s="43">
        <v>3849</v>
      </c>
      <c r="P118" s="42">
        <f>1358+O118</f>
        <v>5207</v>
      </c>
      <c r="Q118" s="42" t="e">
        <f>1358+#REF!</f>
        <v>#REF!</v>
      </c>
      <c r="R118" s="42" t="e">
        <f t="shared" ref="R118:S118" si="27">1358+Q118</f>
        <v>#REF!</v>
      </c>
      <c r="S118" s="42" t="e">
        <f t="shared" si="27"/>
        <v>#REF!</v>
      </c>
    </row>
    <row r="119" spans="1:19" s="18" customFormat="1" ht="45" x14ac:dyDescent="0.25">
      <c r="A119" s="9">
        <v>486</v>
      </c>
      <c r="B119" s="9" t="s">
        <v>11</v>
      </c>
      <c r="C119" s="9" t="s">
        <v>12</v>
      </c>
      <c r="D119" s="9">
        <v>21407</v>
      </c>
      <c r="E119" s="11" t="s">
        <v>115</v>
      </c>
      <c r="F119" s="11" t="s">
        <v>117</v>
      </c>
      <c r="G119" s="11"/>
      <c r="H119" s="9">
        <v>5792</v>
      </c>
      <c r="I119" s="6" t="s">
        <v>276</v>
      </c>
      <c r="J119" s="7">
        <v>2156</v>
      </c>
      <c r="K119" s="7" t="s">
        <v>276</v>
      </c>
      <c r="L119" s="11" t="s">
        <v>347</v>
      </c>
      <c r="M119" s="43">
        <v>3853</v>
      </c>
      <c r="N119" s="43">
        <v>3853</v>
      </c>
      <c r="O119" s="43">
        <v>3853</v>
      </c>
      <c r="P119" s="42">
        <f>1359+O119</f>
        <v>5212</v>
      </c>
      <c r="Q119" s="42" t="e">
        <f>1359+#REF!</f>
        <v>#REF!</v>
      </c>
      <c r="R119" s="42" t="e">
        <f t="shared" ref="R119:S119" si="28">1359+Q119</f>
        <v>#REF!</v>
      </c>
      <c r="S119" s="42" t="e">
        <f t="shared" si="28"/>
        <v>#REF!</v>
      </c>
    </row>
    <row r="120" spans="1:19" s="17" customFormat="1" ht="56.25" x14ac:dyDescent="0.25">
      <c r="A120" s="8">
        <v>486</v>
      </c>
      <c r="B120" s="8" t="s">
        <v>11</v>
      </c>
      <c r="C120" s="8" t="s">
        <v>12</v>
      </c>
      <c r="D120" s="8">
        <v>21419</v>
      </c>
      <c r="E120" s="10" t="s">
        <v>120</v>
      </c>
      <c r="F120" s="10" t="s">
        <v>120</v>
      </c>
      <c r="G120" s="10" t="s">
        <v>353</v>
      </c>
      <c r="H120" s="8">
        <f>(H121/H122)*100</f>
        <v>58.690605169478403</v>
      </c>
      <c r="I120" s="12" t="s">
        <v>10</v>
      </c>
      <c r="J120" s="8">
        <f>(J121/J122)*100</f>
        <v>60.088793631353333</v>
      </c>
      <c r="K120" s="12" t="s">
        <v>10</v>
      </c>
      <c r="L120" s="22" t="s">
        <v>347</v>
      </c>
      <c r="M120" s="46">
        <f>(M121/M122)*100</f>
        <v>62.976406533575314</v>
      </c>
      <c r="N120" s="46">
        <f>(N121/N122)*100</f>
        <v>94.506866416978781</v>
      </c>
      <c r="O120" s="46">
        <f>(O121/O122)*100</f>
        <v>73.268133659331696</v>
      </c>
      <c r="P120" s="46">
        <f>(P121/P122)*100</f>
        <v>84.990253411306043</v>
      </c>
      <c r="Q120" s="55">
        <f>(Q121/Q122)*100</f>
        <v>32.256794013391101</v>
      </c>
      <c r="R120" s="55">
        <f t="shared" ref="R120" si="29">(R121/R122)*100</f>
        <v>52.157920549288875</v>
      </c>
      <c r="S120" s="15">
        <f>(S121/S122)*100</f>
        <v>60.088793631353333</v>
      </c>
    </row>
    <row r="121" spans="1:19" s="18" customFormat="1" ht="45" x14ac:dyDescent="0.25">
      <c r="A121" s="9">
        <v>486</v>
      </c>
      <c r="B121" s="9" t="s">
        <v>11</v>
      </c>
      <c r="C121" s="9" t="s">
        <v>12</v>
      </c>
      <c r="D121" s="9">
        <v>21419</v>
      </c>
      <c r="E121" s="11" t="s">
        <v>120</v>
      </c>
      <c r="F121" s="11" t="s">
        <v>121</v>
      </c>
      <c r="G121" s="11"/>
      <c r="H121" s="7">
        <v>3792</v>
      </c>
      <c r="I121" s="6" t="s">
        <v>276</v>
      </c>
      <c r="J121" s="7">
        <v>3925</v>
      </c>
      <c r="K121" s="7" t="s">
        <v>276</v>
      </c>
      <c r="L121" s="11" t="s">
        <v>347</v>
      </c>
      <c r="M121" s="43">
        <v>1041</v>
      </c>
      <c r="N121" s="43">
        <v>757</v>
      </c>
      <c r="O121" s="43">
        <f>M121+N121</f>
        <v>1798</v>
      </c>
      <c r="P121" s="42">
        <v>1308</v>
      </c>
      <c r="Q121" s="42">
        <v>819</v>
      </c>
      <c r="R121" s="7">
        <v>2127</v>
      </c>
      <c r="S121" s="7">
        <v>3925</v>
      </c>
    </row>
    <row r="122" spans="1:19" s="18" customFormat="1" ht="45" x14ac:dyDescent="0.25">
      <c r="A122" s="9">
        <v>486</v>
      </c>
      <c r="B122" s="9" t="s">
        <v>11</v>
      </c>
      <c r="C122" s="9" t="s">
        <v>12</v>
      </c>
      <c r="D122" s="9">
        <v>21419</v>
      </c>
      <c r="E122" s="11" t="s">
        <v>120</v>
      </c>
      <c r="F122" s="11" t="s">
        <v>122</v>
      </c>
      <c r="G122" s="11"/>
      <c r="H122" s="7">
        <v>6461</v>
      </c>
      <c r="I122" s="6" t="s">
        <v>276</v>
      </c>
      <c r="J122" s="7">
        <v>6532</v>
      </c>
      <c r="K122" s="7" t="s">
        <v>276</v>
      </c>
      <c r="L122" s="11" t="s">
        <v>347</v>
      </c>
      <c r="M122" s="43">
        <v>1653</v>
      </c>
      <c r="N122" s="43">
        <v>801</v>
      </c>
      <c r="O122" s="43">
        <f>M122+N122</f>
        <v>2454</v>
      </c>
      <c r="P122" s="42">
        <v>1539</v>
      </c>
      <c r="Q122" s="42">
        <v>2539</v>
      </c>
      <c r="R122" s="7">
        <v>4078</v>
      </c>
      <c r="S122" s="7">
        <v>6532</v>
      </c>
    </row>
    <row r="123" spans="1:19" s="17" customFormat="1" ht="67.5" x14ac:dyDescent="0.25">
      <c r="A123" s="8">
        <v>486</v>
      </c>
      <c r="B123" s="8" t="s">
        <v>11</v>
      </c>
      <c r="C123" s="8" t="s">
        <v>12</v>
      </c>
      <c r="D123" s="8">
        <v>21421</v>
      </c>
      <c r="E123" s="10" t="s">
        <v>123</v>
      </c>
      <c r="F123" s="10" t="s">
        <v>123</v>
      </c>
      <c r="G123" s="10" t="s">
        <v>354</v>
      </c>
      <c r="H123" s="8">
        <f>(H124/H125)*100</f>
        <v>49.623092480235336</v>
      </c>
      <c r="I123" s="12" t="s">
        <v>10</v>
      </c>
      <c r="J123" s="8">
        <f>(J124/J125)*100</f>
        <v>49.862258953168045</v>
      </c>
      <c r="K123" s="12" t="s">
        <v>10</v>
      </c>
      <c r="L123" s="22" t="s">
        <v>347</v>
      </c>
      <c r="M123" s="46">
        <f>(M124/M125)*100</f>
        <v>45.960034752389227</v>
      </c>
      <c r="N123" s="46">
        <f>(N124/N125)*100</f>
        <v>76.459854014598534</v>
      </c>
      <c r="O123" s="46">
        <f>(O124/O125)*100</f>
        <v>55.79752795762213</v>
      </c>
      <c r="P123" s="46">
        <f>(P124/P125)*100</f>
        <v>99.355670103092791</v>
      </c>
      <c r="Q123" s="15">
        <f t="shared" ref="Q123:R123" si="30">(Q124/Q125)*100</f>
        <v>33.535353535353536</v>
      </c>
      <c r="R123" s="15">
        <f t="shared" si="30"/>
        <v>47.170315002669518</v>
      </c>
      <c r="S123" s="15">
        <f>(S124/S125)*100</f>
        <v>49.862258953168045</v>
      </c>
    </row>
    <row r="124" spans="1:19" s="17" customFormat="1" ht="45" x14ac:dyDescent="0.25">
      <c r="A124" s="9">
        <v>486</v>
      </c>
      <c r="B124" s="9" t="s">
        <v>11</v>
      </c>
      <c r="C124" s="9" t="s">
        <v>12</v>
      </c>
      <c r="D124" s="9">
        <v>21421</v>
      </c>
      <c r="E124" s="11" t="s">
        <v>123</v>
      </c>
      <c r="F124" s="11" t="s">
        <v>124</v>
      </c>
      <c r="G124" s="11"/>
      <c r="H124" s="7">
        <v>2699</v>
      </c>
      <c r="I124" s="6" t="s">
        <v>276</v>
      </c>
      <c r="J124" s="7">
        <v>2715</v>
      </c>
      <c r="K124" s="7" t="s">
        <v>276</v>
      </c>
      <c r="L124" s="11" t="s">
        <v>347</v>
      </c>
      <c r="M124" s="42">
        <v>529</v>
      </c>
      <c r="N124" s="42">
        <v>419</v>
      </c>
      <c r="O124" s="43">
        <f>M124+N124</f>
        <v>948</v>
      </c>
      <c r="P124" s="42">
        <v>771</v>
      </c>
      <c r="Q124" s="42">
        <f>R124-P124</f>
        <v>996</v>
      </c>
      <c r="R124" s="42">
        <f>S124-O124</f>
        <v>1767</v>
      </c>
      <c r="S124" s="7">
        <v>2715</v>
      </c>
    </row>
    <row r="125" spans="1:19" s="17" customFormat="1" ht="45" x14ac:dyDescent="0.25">
      <c r="A125" s="9">
        <v>486</v>
      </c>
      <c r="B125" s="9" t="s">
        <v>11</v>
      </c>
      <c r="C125" s="9" t="s">
        <v>12</v>
      </c>
      <c r="D125" s="9">
        <v>21421</v>
      </c>
      <c r="E125" s="11" t="s">
        <v>123</v>
      </c>
      <c r="F125" s="11" t="s">
        <v>125</v>
      </c>
      <c r="G125" s="11"/>
      <c r="H125" s="7">
        <v>5439</v>
      </c>
      <c r="I125" s="6" t="s">
        <v>276</v>
      </c>
      <c r="J125" s="7">
        <v>5445</v>
      </c>
      <c r="K125" s="7" t="s">
        <v>276</v>
      </c>
      <c r="L125" s="11" t="s">
        <v>347</v>
      </c>
      <c r="M125" s="42">
        <v>1151</v>
      </c>
      <c r="N125" s="42">
        <v>548</v>
      </c>
      <c r="O125" s="43">
        <f>M125+N125</f>
        <v>1699</v>
      </c>
      <c r="P125" s="42">
        <v>776</v>
      </c>
      <c r="Q125" s="42">
        <f>R125-P125</f>
        <v>2970</v>
      </c>
      <c r="R125" s="42">
        <f>S125-O125</f>
        <v>3746</v>
      </c>
      <c r="S125" s="7">
        <v>5445</v>
      </c>
    </row>
    <row r="126" spans="1:19" s="17" customFormat="1" ht="101.25" x14ac:dyDescent="0.25">
      <c r="A126" s="8">
        <v>486</v>
      </c>
      <c r="B126" s="8" t="s">
        <v>11</v>
      </c>
      <c r="C126" s="8" t="s">
        <v>12</v>
      </c>
      <c r="D126" s="8">
        <v>21425</v>
      </c>
      <c r="E126" s="10" t="s">
        <v>126</v>
      </c>
      <c r="F126" s="10" t="s">
        <v>126</v>
      </c>
      <c r="G126" s="10" t="s">
        <v>770</v>
      </c>
      <c r="H126" s="8">
        <f>(H127/H128)*100</f>
        <v>77.806788511749346</v>
      </c>
      <c r="I126" s="12" t="s">
        <v>10</v>
      </c>
      <c r="J126" s="8">
        <f>(J127/J128)*100</f>
        <v>77.998846597462517</v>
      </c>
      <c r="K126" s="12" t="s">
        <v>10</v>
      </c>
      <c r="L126" s="22" t="s">
        <v>347</v>
      </c>
      <c r="M126" s="46">
        <f>(M127/M128)*100</f>
        <v>84.434451746800406</v>
      </c>
      <c r="N126" s="46">
        <f>(N127/N128)*100</f>
        <v>95.927989712816114</v>
      </c>
      <c r="O126" s="46">
        <f>(O127/O128)*100</f>
        <v>89.567381316998478</v>
      </c>
      <c r="P126" s="46">
        <f>(P127/P128)*100</f>
        <v>83.22228952150212</v>
      </c>
      <c r="Q126" s="55">
        <f>(Q127/Q128)*100</f>
        <v>83.22228952150212</v>
      </c>
      <c r="R126" s="55">
        <f>(R127/R128)*100</f>
        <v>83.22228952150212</v>
      </c>
      <c r="S126" s="16">
        <f>(S127/S128)*100</f>
        <v>77.998846597462517</v>
      </c>
    </row>
    <row r="127" spans="1:19" s="18" customFormat="1" ht="45" x14ac:dyDescent="0.25">
      <c r="A127" s="9">
        <v>486</v>
      </c>
      <c r="B127" s="9" t="s">
        <v>11</v>
      </c>
      <c r="C127" s="9" t="s">
        <v>12</v>
      </c>
      <c r="D127" s="9">
        <v>21425</v>
      </c>
      <c r="E127" s="11" t="s">
        <v>126</v>
      </c>
      <c r="F127" s="11" t="s">
        <v>127</v>
      </c>
      <c r="G127" s="11"/>
      <c r="H127" s="7">
        <v>2682</v>
      </c>
      <c r="I127" s="6" t="s">
        <v>276</v>
      </c>
      <c r="J127" s="7">
        <v>2705</v>
      </c>
      <c r="K127" s="7" t="s">
        <v>276</v>
      </c>
      <c r="L127" s="11" t="s">
        <v>347</v>
      </c>
      <c r="M127" s="43">
        <v>2441</v>
      </c>
      <c r="N127" s="43">
        <v>2238</v>
      </c>
      <c r="O127" s="43">
        <f>M127+N127</f>
        <v>4679</v>
      </c>
      <c r="P127" s="42">
        <v>2748</v>
      </c>
      <c r="Q127" s="42">
        <v>2748</v>
      </c>
      <c r="R127" s="42">
        <v>2748</v>
      </c>
      <c r="S127" s="7">
        <v>2705</v>
      </c>
    </row>
    <row r="128" spans="1:19" s="18" customFormat="1" ht="45" x14ac:dyDescent="0.25">
      <c r="A128" s="9">
        <v>486</v>
      </c>
      <c r="B128" s="9" t="s">
        <v>11</v>
      </c>
      <c r="C128" s="9" t="s">
        <v>12</v>
      </c>
      <c r="D128" s="9">
        <v>21425</v>
      </c>
      <c r="E128" s="11" t="s">
        <v>126</v>
      </c>
      <c r="F128" s="11" t="s">
        <v>128</v>
      </c>
      <c r="G128" s="11"/>
      <c r="H128" s="7">
        <v>3447</v>
      </c>
      <c r="I128" s="6" t="s">
        <v>276</v>
      </c>
      <c r="J128" s="7">
        <v>3468</v>
      </c>
      <c r="K128" s="7" t="s">
        <v>276</v>
      </c>
      <c r="L128" s="11" t="s">
        <v>347</v>
      </c>
      <c r="M128" s="43">
        <v>2891</v>
      </c>
      <c r="N128" s="43">
        <v>2333</v>
      </c>
      <c r="O128" s="43">
        <f>M128+N128</f>
        <v>5224</v>
      </c>
      <c r="P128" s="42">
        <v>3302</v>
      </c>
      <c r="Q128" s="42">
        <v>3302</v>
      </c>
      <c r="R128" s="42">
        <v>3302</v>
      </c>
      <c r="S128" s="7">
        <v>3468</v>
      </c>
    </row>
    <row r="129" spans="1:19" s="17" customFormat="1" ht="45" x14ac:dyDescent="0.25">
      <c r="A129" s="8">
        <v>486</v>
      </c>
      <c r="B129" s="8" t="s">
        <v>8</v>
      </c>
      <c r="C129" s="8" t="s">
        <v>9</v>
      </c>
      <c r="D129" s="8">
        <v>21426</v>
      </c>
      <c r="E129" s="10" t="s">
        <v>772</v>
      </c>
      <c r="F129" s="10" t="s">
        <v>772</v>
      </c>
      <c r="G129" s="10" t="s">
        <v>773</v>
      </c>
      <c r="H129" s="8">
        <f>(H130/H131)*100</f>
        <v>72.713900465800435</v>
      </c>
      <c r="I129" s="12" t="s">
        <v>10</v>
      </c>
      <c r="J129" s="8">
        <f>(J130/J131)*100</f>
        <v>82.791576055854406</v>
      </c>
      <c r="K129" s="12" t="s">
        <v>10</v>
      </c>
      <c r="L129" s="10" t="s">
        <v>347</v>
      </c>
      <c r="M129" s="46">
        <v>-998</v>
      </c>
      <c r="N129" s="46">
        <f>(N130/N131)*100</f>
        <v>81.856899488926743</v>
      </c>
      <c r="O129" s="46">
        <f>(O130/O131)*100</f>
        <v>81.856899488926743</v>
      </c>
      <c r="P129" s="46">
        <v>-998</v>
      </c>
      <c r="Q129" s="15">
        <f>(Q130/Q131)*100</f>
        <v>82.788267026298044</v>
      </c>
      <c r="R129" s="15">
        <f t="shared" ref="R129:S129" si="31">(R130/R131)*100</f>
        <v>82.788267026298044</v>
      </c>
      <c r="S129" s="15">
        <f t="shared" si="31"/>
        <v>82.788267026298044</v>
      </c>
    </row>
    <row r="130" spans="1:19" s="18" customFormat="1" ht="45" x14ac:dyDescent="0.25">
      <c r="A130" s="9">
        <v>486</v>
      </c>
      <c r="B130" s="9" t="s">
        <v>8</v>
      </c>
      <c r="C130" s="9" t="s">
        <v>9</v>
      </c>
      <c r="D130" s="9">
        <v>21426</v>
      </c>
      <c r="E130" s="11" t="s">
        <v>772</v>
      </c>
      <c r="F130" s="11" t="s">
        <v>129</v>
      </c>
      <c r="G130" s="11"/>
      <c r="H130" s="9">
        <v>11864</v>
      </c>
      <c r="I130" s="9" t="s">
        <v>275</v>
      </c>
      <c r="J130" s="9">
        <v>14467</v>
      </c>
      <c r="K130" s="9" t="s">
        <v>275</v>
      </c>
      <c r="L130" s="11" t="s">
        <v>347</v>
      </c>
      <c r="M130" s="43"/>
      <c r="N130" s="43">
        <v>2883</v>
      </c>
      <c r="O130" s="43">
        <v>2883</v>
      </c>
      <c r="P130" s="43"/>
      <c r="Q130" s="43">
        <v>9822</v>
      </c>
      <c r="R130" s="43">
        <v>9822</v>
      </c>
      <c r="S130" s="43">
        <v>9822</v>
      </c>
    </row>
    <row r="131" spans="1:19" s="18" customFormat="1" ht="45" x14ac:dyDescent="0.25">
      <c r="A131" s="9">
        <v>486</v>
      </c>
      <c r="B131" s="9" t="s">
        <v>8</v>
      </c>
      <c r="C131" s="9" t="s">
        <v>9</v>
      </c>
      <c r="D131" s="9">
        <v>21426</v>
      </c>
      <c r="E131" s="11" t="s">
        <v>772</v>
      </c>
      <c r="F131" s="11" t="s">
        <v>771</v>
      </c>
      <c r="G131" s="11"/>
      <c r="H131" s="9">
        <v>16316</v>
      </c>
      <c r="I131" s="9" t="s">
        <v>275</v>
      </c>
      <c r="J131" s="9">
        <v>17474</v>
      </c>
      <c r="K131" s="9" t="s">
        <v>275</v>
      </c>
      <c r="L131" s="11" t="s">
        <v>347</v>
      </c>
      <c r="M131" s="43"/>
      <c r="N131" s="43">
        <v>3522</v>
      </c>
      <c r="O131" s="43">
        <v>3522</v>
      </c>
      <c r="P131" s="43"/>
      <c r="Q131" s="43">
        <v>11864</v>
      </c>
      <c r="R131" s="43">
        <v>11864</v>
      </c>
      <c r="S131" s="43">
        <v>11864</v>
      </c>
    </row>
    <row r="132" spans="1:19" s="17" customFormat="1" ht="67.5" x14ac:dyDescent="0.25">
      <c r="A132" s="8">
        <v>486</v>
      </c>
      <c r="B132" s="8" t="s">
        <v>11</v>
      </c>
      <c r="C132" s="8" t="s">
        <v>12</v>
      </c>
      <c r="D132" s="8">
        <v>21427</v>
      </c>
      <c r="E132" s="10" t="s">
        <v>774</v>
      </c>
      <c r="F132" s="10" t="s">
        <v>774</v>
      </c>
      <c r="G132" s="10" t="s">
        <v>777</v>
      </c>
      <c r="H132" s="8">
        <f>(H133/H134)*100</f>
        <v>62.095238095238095</v>
      </c>
      <c r="I132" s="8" t="s">
        <v>10</v>
      </c>
      <c r="J132" s="8">
        <f>(J133/J134)*100</f>
        <v>81.856899488926743</v>
      </c>
      <c r="K132" s="8" t="s">
        <v>10</v>
      </c>
      <c r="L132" s="22" t="s">
        <v>347</v>
      </c>
      <c r="M132" s="46">
        <f>(M133/M134)*100</f>
        <v>21.052631578947366</v>
      </c>
      <c r="N132" s="46">
        <f>(N133/N134)*100</f>
        <v>52.741020793950852</v>
      </c>
      <c r="O132" s="46">
        <f>(O133/O134)*100</f>
        <v>37.438905180840663</v>
      </c>
      <c r="P132" s="58">
        <f>(P133/P134)*100</f>
        <v>48.739495798319325</v>
      </c>
      <c r="Q132" s="59">
        <f>(Q133/Q134)*100</f>
        <v>40.693795863909273</v>
      </c>
      <c r="R132" s="59">
        <f>(R133/R134)*100</f>
        <v>56.170780520346895</v>
      </c>
      <c r="S132" s="59">
        <f>(S133/S134)*100</f>
        <v>81.721147431621077</v>
      </c>
    </row>
    <row r="133" spans="1:19" s="18" customFormat="1" ht="45" x14ac:dyDescent="0.25">
      <c r="A133" s="9">
        <v>486</v>
      </c>
      <c r="B133" s="9" t="s">
        <v>11</v>
      </c>
      <c r="C133" s="9" t="s">
        <v>12</v>
      </c>
      <c r="D133" s="9">
        <v>21427</v>
      </c>
      <c r="E133" s="11" t="s">
        <v>774</v>
      </c>
      <c r="F133" s="11" t="s">
        <v>776</v>
      </c>
      <c r="G133" s="11"/>
      <c r="H133" s="9">
        <v>978</v>
      </c>
      <c r="I133" s="7" t="s">
        <v>275</v>
      </c>
      <c r="J133" s="7">
        <v>2883</v>
      </c>
      <c r="K133" s="7" t="s">
        <v>275</v>
      </c>
      <c r="L133" s="20" t="s">
        <v>347</v>
      </c>
      <c r="M133" s="43">
        <v>104</v>
      </c>
      <c r="N133" s="43">
        <v>279</v>
      </c>
      <c r="O133" s="43">
        <f>M133+N133</f>
        <v>383</v>
      </c>
      <c r="P133" s="42">
        <v>232</v>
      </c>
      <c r="Q133" s="43">
        <f>R133-P133</f>
        <v>610</v>
      </c>
      <c r="R133" s="43">
        <f>S133-O133</f>
        <v>842</v>
      </c>
      <c r="S133" s="43">
        <v>1225</v>
      </c>
    </row>
    <row r="134" spans="1:19" s="18" customFormat="1" ht="45" x14ac:dyDescent="0.25">
      <c r="A134" s="9">
        <v>486</v>
      </c>
      <c r="B134" s="9" t="s">
        <v>11</v>
      </c>
      <c r="C134" s="9" t="s">
        <v>12</v>
      </c>
      <c r="D134" s="9">
        <v>21427</v>
      </c>
      <c r="E134" s="11" t="s">
        <v>774</v>
      </c>
      <c r="F134" s="11" t="s">
        <v>775</v>
      </c>
      <c r="G134" s="11"/>
      <c r="H134" s="9">
        <v>1575</v>
      </c>
      <c r="I134" s="7" t="s">
        <v>275</v>
      </c>
      <c r="J134" s="7">
        <v>3522</v>
      </c>
      <c r="K134" s="7" t="s">
        <v>275</v>
      </c>
      <c r="L134" s="20" t="s">
        <v>347</v>
      </c>
      <c r="M134" s="43">
        <v>494</v>
      </c>
      <c r="N134" s="43">
        <v>529</v>
      </c>
      <c r="O134" s="43">
        <f>M134+N134</f>
        <v>1023</v>
      </c>
      <c r="P134" s="42">
        <v>476</v>
      </c>
      <c r="Q134" s="43">
        <f>O134+P134</f>
        <v>1499</v>
      </c>
      <c r="R134" s="43">
        <v>1499</v>
      </c>
      <c r="S134" s="43">
        <v>1499</v>
      </c>
    </row>
    <row r="135" spans="1:19" s="17" customFormat="1" ht="45" x14ac:dyDescent="0.25">
      <c r="A135" s="8">
        <v>486</v>
      </c>
      <c r="B135" s="8" t="s">
        <v>11</v>
      </c>
      <c r="C135" s="8" t="s">
        <v>12</v>
      </c>
      <c r="D135" s="8">
        <v>21431</v>
      </c>
      <c r="E135" s="10" t="s">
        <v>130</v>
      </c>
      <c r="F135" s="10" t="s">
        <v>130</v>
      </c>
      <c r="G135" s="10" t="s">
        <v>778</v>
      </c>
      <c r="H135" s="8">
        <f>(H136/H137)*100</f>
        <v>46.330441070137383</v>
      </c>
      <c r="I135" s="12" t="s">
        <v>10</v>
      </c>
      <c r="J135" s="8">
        <f>(J136/J137)*100</f>
        <v>46.591330122267507</v>
      </c>
      <c r="K135" s="12" t="s">
        <v>10</v>
      </c>
      <c r="L135" s="22" t="s">
        <v>347</v>
      </c>
      <c r="M135" s="46">
        <v>0</v>
      </c>
      <c r="N135" s="46">
        <f>(N136/N137)*100</f>
        <v>43.631931748933575</v>
      </c>
      <c r="O135" s="46">
        <f>(O136/O137)*100</f>
        <v>43.631931748933575</v>
      </c>
      <c r="P135" s="56">
        <f>(P136/P137)*100</f>
        <v>91.160220994475139</v>
      </c>
      <c r="Q135" s="60">
        <f t="shared" ref="Q135:R135" si="32">(Q136/Q137)*100</f>
        <v>47.520927237604639</v>
      </c>
      <c r="R135" s="60">
        <f t="shared" si="32"/>
        <v>55.770234986945169</v>
      </c>
      <c r="S135" s="60">
        <f>(S136/S137)*100</f>
        <v>93.159268929503909</v>
      </c>
    </row>
    <row r="136" spans="1:19" s="18" customFormat="1" ht="45" x14ac:dyDescent="0.25">
      <c r="A136" s="9">
        <v>486</v>
      </c>
      <c r="B136" s="9" t="s">
        <v>11</v>
      </c>
      <c r="C136" s="9" t="s">
        <v>12</v>
      </c>
      <c r="D136" s="9">
        <v>21431</v>
      </c>
      <c r="E136" s="11" t="s">
        <v>130</v>
      </c>
      <c r="F136" s="11" t="s">
        <v>131</v>
      </c>
      <c r="G136" s="11"/>
      <c r="H136" s="7">
        <v>2563</v>
      </c>
      <c r="I136" s="6" t="s">
        <v>276</v>
      </c>
      <c r="J136" s="6">
        <v>2515</v>
      </c>
      <c r="K136" s="6" t="s">
        <v>276</v>
      </c>
      <c r="L136" s="20" t="s">
        <v>347</v>
      </c>
      <c r="M136" s="43">
        <v>0</v>
      </c>
      <c r="N136" s="43">
        <v>716</v>
      </c>
      <c r="O136" s="43">
        <v>716</v>
      </c>
      <c r="P136" s="42">
        <v>330</v>
      </c>
      <c r="Q136" s="42">
        <f>R136-P136</f>
        <v>738</v>
      </c>
      <c r="R136" s="42">
        <f>S136-O136</f>
        <v>1068</v>
      </c>
      <c r="S136" s="42">
        <v>1784</v>
      </c>
    </row>
    <row r="137" spans="1:19" s="18" customFormat="1" ht="45" x14ac:dyDescent="0.25">
      <c r="A137" s="9">
        <v>486</v>
      </c>
      <c r="B137" s="9" t="s">
        <v>11</v>
      </c>
      <c r="C137" s="9" t="s">
        <v>12</v>
      </c>
      <c r="D137" s="9">
        <v>21431</v>
      </c>
      <c r="E137" s="11" t="s">
        <v>130</v>
      </c>
      <c r="F137" s="11" t="s">
        <v>132</v>
      </c>
      <c r="G137" s="11"/>
      <c r="H137" s="7">
        <v>5532</v>
      </c>
      <c r="I137" s="6" t="s">
        <v>276</v>
      </c>
      <c r="J137" s="6">
        <v>5398</v>
      </c>
      <c r="K137" s="6" t="s">
        <v>276</v>
      </c>
      <c r="L137" s="20" t="s">
        <v>347</v>
      </c>
      <c r="M137" s="43">
        <v>0</v>
      </c>
      <c r="N137" s="43">
        <v>1641</v>
      </c>
      <c r="O137" s="43">
        <v>1641</v>
      </c>
      <c r="P137" s="42">
        <v>362</v>
      </c>
      <c r="Q137" s="42">
        <f>R137-P137</f>
        <v>1553</v>
      </c>
      <c r="R137" s="42">
        <v>1915</v>
      </c>
      <c r="S137" s="42">
        <v>1915</v>
      </c>
    </row>
    <row r="138" spans="1:19" s="17" customFormat="1" ht="45" x14ac:dyDescent="0.25">
      <c r="A138" s="8">
        <v>486</v>
      </c>
      <c r="B138" s="8" t="s">
        <v>11</v>
      </c>
      <c r="C138" s="8" t="s">
        <v>12</v>
      </c>
      <c r="D138" s="8">
        <v>22102</v>
      </c>
      <c r="E138" s="10" t="s">
        <v>133</v>
      </c>
      <c r="F138" s="10" t="s">
        <v>133</v>
      </c>
      <c r="G138" s="10" t="s">
        <v>357</v>
      </c>
      <c r="H138" s="8">
        <f>(H139/H140)*100</f>
        <v>56.073539067629675</v>
      </c>
      <c r="I138" s="12" t="s">
        <v>10</v>
      </c>
      <c r="J138" s="8">
        <f>(J139/J140)*100</f>
        <v>59.684361549497844</v>
      </c>
      <c r="K138" s="12" t="s">
        <v>10</v>
      </c>
      <c r="L138" s="22" t="s">
        <v>347</v>
      </c>
      <c r="M138" s="46">
        <f>(M139/M140)*100</f>
        <v>83.314154200230149</v>
      </c>
      <c r="N138" s="46">
        <f>(N139/N140)*100</f>
        <v>100</v>
      </c>
      <c r="O138" s="46">
        <f>(O139/O140)*100</f>
        <v>83.466362599771955</v>
      </c>
      <c r="P138" s="46">
        <f>(P139/P140)*100</f>
        <v>100</v>
      </c>
      <c r="Q138" s="15">
        <f t="shared" ref="Q138:R138" si="33">(Q139/Q140)*100</f>
        <v>33.081896551724135</v>
      </c>
      <c r="R138" s="15">
        <f t="shared" si="33"/>
        <v>40.173410404624278</v>
      </c>
      <c r="S138" s="8">
        <f>(S139/S140)*100</f>
        <v>60</v>
      </c>
    </row>
    <row r="139" spans="1:19" s="18" customFormat="1" ht="45" x14ac:dyDescent="0.25">
      <c r="A139" s="9">
        <v>486</v>
      </c>
      <c r="B139" s="9" t="s">
        <v>11</v>
      </c>
      <c r="C139" s="9" t="s">
        <v>12</v>
      </c>
      <c r="D139" s="9">
        <v>22102</v>
      </c>
      <c r="E139" s="11" t="s">
        <v>133</v>
      </c>
      <c r="F139" s="11" t="s">
        <v>134</v>
      </c>
      <c r="G139" s="11"/>
      <c r="H139" s="7">
        <v>854</v>
      </c>
      <c r="I139" s="6" t="s">
        <v>276</v>
      </c>
      <c r="J139" s="6">
        <v>832</v>
      </c>
      <c r="K139" s="6" t="s">
        <v>276</v>
      </c>
      <c r="L139" s="20" t="s">
        <v>347</v>
      </c>
      <c r="M139" s="43">
        <v>724</v>
      </c>
      <c r="N139" s="43">
        <v>8</v>
      </c>
      <c r="O139" s="43">
        <f>M139+N139</f>
        <v>732</v>
      </c>
      <c r="P139" s="42">
        <v>110</v>
      </c>
      <c r="Q139" s="42">
        <f>R139-P139</f>
        <v>307</v>
      </c>
      <c r="R139" s="42">
        <f>S139-O139</f>
        <v>417</v>
      </c>
      <c r="S139" s="42">
        <v>1149</v>
      </c>
    </row>
    <row r="140" spans="1:19" s="18" customFormat="1" ht="45" x14ac:dyDescent="0.25">
      <c r="A140" s="9">
        <v>486</v>
      </c>
      <c r="B140" s="9" t="s">
        <v>11</v>
      </c>
      <c r="C140" s="9" t="s">
        <v>12</v>
      </c>
      <c r="D140" s="9">
        <v>22102</v>
      </c>
      <c r="E140" s="11" t="s">
        <v>133</v>
      </c>
      <c r="F140" s="11" t="s">
        <v>135</v>
      </c>
      <c r="G140" s="11"/>
      <c r="H140" s="7">
        <v>1523</v>
      </c>
      <c r="I140" s="6" t="s">
        <v>276</v>
      </c>
      <c r="J140" s="6">
        <v>1394</v>
      </c>
      <c r="K140" s="6" t="s">
        <v>276</v>
      </c>
      <c r="L140" s="20" t="s">
        <v>347</v>
      </c>
      <c r="M140" s="43">
        <v>869</v>
      </c>
      <c r="N140" s="43">
        <v>8</v>
      </c>
      <c r="O140" s="43">
        <f>M140+N140</f>
        <v>877</v>
      </c>
      <c r="P140" s="42">
        <v>110</v>
      </c>
      <c r="Q140" s="42">
        <f>R140-P140</f>
        <v>928</v>
      </c>
      <c r="R140" s="42">
        <f>S140-O140</f>
        <v>1038</v>
      </c>
      <c r="S140" s="42">
        <v>1915</v>
      </c>
    </row>
    <row r="141" spans="1:19" s="17" customFormat="1" ht="45" x14ac:dyDescent="0.25">
      <c r="A141" s="8">
        <v>486</v>
      </c>
      <c r="B141" s="8" t="s">
        <v>8</v>
      </c>
      <c r="C141" s="8" t="s">
        <v>9</v>
      </c>
      <c r="D141" s="8">
        <v>21433</v>
      </c>
      <c r="E141" s="10" t="s">
        <v>136</v>
      </c>
      <c r="F141" s="10" t="s">
        <v>136</v>
      </c>
      <c r="G141" s="10" t="s">
        <v>345</v>
      </c>
      <c r="H141" s="8">
        <f>(H142/H143)*100</f>
        <v>0</v>
      </c>
      <c r="I141" s="12" t="s">
        <v>10</v>
      </c>
      <c r="J141" s="8">
        <f>(J142/J143)*100</f>
        <v>0</v>
      </c>
      <c r="K141" s="12" t="s">
        <v>10</v>
      </c>
      <c r="L141" s="10" t="s">
        <v>347</v>
      </c>
      <c r="M141" s="46">
        <v>-998</v>
      </c>
      <c r="N141" s="46">
        <f>(N142/N143)*100</f>
        <v>0</v>
      </c>
      <c r="O141" s="46">
        <f>(O142/O143)*100</f>
        <v>0</v>
      </c>
      <c r="P141" s="46">
        <v>-998</v>
      </c>
      <c r="Q141" s="15">
        <f t="shared" ref="Q141" si="34">(Q142/Q143)*100</f>
        <v>0.19890831714312146</v>
      </c>
      <c r="R141" s="15">
        <f t="shared" ref="R141" si="35">(R142/R143)*100</f>
        <v>0.19890831714312146</v>
      </c>
      <c r="S141" s="15">
        <f t="shared" ref="S141" si="36">(S142/S143)*100</f>
        <v>0.19890831714312146</v>
      </c>
    </row>
    <row r="142" spans="1:19" s="18" customFormat="1" ht="45" x14ac:dyDescent="0.25">
      <c r="A142" s="9">
        <v>486</v>
      </c>
      <c r="B142" s="9" t="s">
        <v>8</v>
      </c>
      <c r="C142" s="9" t="s">
        <v>9</v>
      </c>
      <c r="D142" s="9">
        <v>21433</v>
      </c>
      <c r="E142" s="11" t="s">
        <v>136</v>
      </c>
      <c r="F142" s="11" t="s">
        <v>301</v>
      </c>
      <c r="G142" s="11"/>
      <c r="H142" s="9">
        <v>0</v>
      </c>
      <c r="I142" s="9" t="s">
        <v>276</v>
      </c>
      <c r="J142" s="9">
        <v>0</v>
      </c>
      <c r="K142" s="9" t="s">
        <v>276</v>
      </c>
      <c r="L142" s="11" t="s">
        <v>347</v>
      </c>
      <c r="M142" s="43"/>
      <c r="N142" s="43">
        <v>0</v>
      </c>
      <c r="O142" s="43">
        <v>0</v>
      </c>
      <c r="P142" s="43"/>
      <c r="Q142" s="9">
        <v>86</v>
      </c>
      <c r="R142" s="9">
        <v>86</v>
      </c>
      <c r="S142" s="9">
        <v>86</v>
      </c>
    </row>
    <row r="143" spans="1:19" s="18" customFormat="1" ht="45" x14ac:dyDescent="0.25">
      <c r="A143" s="9">
        <v>486</v>
      </c>
      <c r="B143" s="9" t="s">
        <v>8</v>
      </c>
      <c r="C143" s="9" t="s">
        <v>9</v>
      </c>
      <c r="D143" s="9">
        <v>21433</v>
      </c>
      <c r="E143" s="11" t="s">
        <v>136</v>
      </c>
      <c r="F143" s="11" t="s">
        <v>302</v>
      </c>
      <c r="G143" s="11"/>
      <c r="H143" s="9">
        <v>43178</v>
      </c>
      <c r="I143" s="9" t="s">
        <v>276</v>
      </c>
      <c r="J143" s="9">
        <v>43236</v>
      </c>
      <c r="K143" s="9" t="s">
        <v>276</v>
      </c>
      <c r="L143" s="11" t="s">
        <v>347</v>
      </c>
      <c r="M143" s="43"/>
      <c r="N143" s="43">
        <v>12625</v>
      </c>
      <c r="O143" s="43">
        <v>12625</v>
      </c>
      <c r="P143" s="43"/>
      <c r="Q143" s="9">
        <v>43236</v>
      </c>
      <c r="R143" s="9">
        <v>43236</v>
      </c>
      <c r="S143" s="9">
        <v>43236</v>
      </c>
    </row>
    <row r="144" spans="1:19" s="17" customFormat="1" ht="45" x14ac:dyDescent="0.25">
      <c r="A144" s="8">
        <v>486</v>
      </c>
      <c r="B144" s="8" t="s">
        <v>11</v>
      </c>
      <c r="C144" s="8" t="s">
        <v>12</v>
      </c>
      <c r="D144" s="8">
        <v>21436</v>
      </c>
      <c r="E144" s="10" t="s">
        <v>137</v>
      </c>
      <c r="F144" s="10" t="s">
        <v>137</v>
      </c>
      <c r="G144" s="10" t="s">
        <v>355</v>
      </c>
      <c r="H144" s="8">
        <f>(H145/H146)*100</f>
        <v>0</v>
      </c>
      <c r="I144" s="8" t="s">
        <v>10</v>
      </c>
      <c r="J144" s="8">
        <f>(J145/J146)*100</f>
        <v>0</v>
      </c>
      <c r="K144" s="8" t="s">
        <v>10</v>
      </c>
      <c r="L144" s="10" t="s">
        <v>347</v>
      </c>
      <c r="M144" s="46">
        <f>(M145/M146)*100</f>
        <v>7.8947368421052628</v>
      </c>
      <c r="N144" s="46">
        <f>(N145/N146)*100</f>
        <v>7.8947368421052628</v>
      </c>
      <c r="O144" s="46">
        <f>(O145/O146)*100</f>
        <v>7.8947368421052628</v>
      </c>
      <c r="P144" s="46">
        <f>(P145/P146)*100</f>
        <v>15.789473684210526</v>
      </c>
      <c r="Q144" s="55">
        <f t="shared" ref="Q144:R144" si="37">(Q145/Q146)*100</f>
        <v>2.4096385542168677</v>
      </c>
      <c r="R144" s="55">
        <f t="shared" si="37"/>
        <v>2.4096385542168677</v>
      </c>
      <c r="S144" s="55">
        <f>(S145/S146)*100</f>
        <v>2.4096385542168677</v>
      </c>
    </row>
    <row r="145" spans="1:19" s="18" customFormat="1" ht="45" x14ac:dyDescent="0.25">
      <c r="A145" s="9">
        <v>486</v>
      </c>
      <c r="B145" s="9" t="s">
        <v>11</v>
      </c>
      <c r="C145" s="9" t="s">
        <v>12</v>
      </c>
      <c r="D145" s="9">
        <v>21436</v>
      </c>
      <c r="E145" s="11" t="s">
        <v>137</v>
      </c>
      <c r="F145" s="11" t="s">
        <v>138</v>
      </c>
      <c r="G145" s="11"/>
      <c r="H145" s="7">
        <v>0</v>
      </c>
      <c r="I145" s="9" t="s">
        <v>274</v>
      </c>
      <c r="J145" s="9">
        <v>0</v>
      </c>
      <c r="K145" s="9" t="s">
        <v>274</v>
      </c>
      <c r="L145" s="11" t="s">
        <v>347</v>
      </c>
      <c r="M145" s="43">
        <v>9</v>
      </c>
      <c r="N145" s="43">
        <v>9</v>
      </c>
      <c r="O145" s="43">
        <v>9</v>
      </c>
      <c r="P145" s="42">
        <v>18</v>
      </c>
      <c r="Q145" s="43">
        <v>4</v>
      </c>
      <c r="R145" s="43">
        <v>4</v>
      </c>
      <c r="S145" s="43">
        <v>4</v>
      </c>
    </row>
    <row r="146" spans="1:19" s="18" customFormat="1" ht="45" x14ac:dyDescent="0.25">
      <c r="A146" s="9">
        <v>486</v>
      </c>
      <c r="B146" s="9" t="s">
        <v>11</v>
      </c>
      <c r="C146" s="9" t="s">
        <v>12</v>
      </c>
      <c r="D146" s="9">
        <v>21436</v>
      </c>
      <c r="E146" s="11" t="s">
        <v>137</v>
      </c>
      <c r="F146" s="11" t="s">
        <v>139</v>
      </c>
      <c r="G146" s="11"/>
      <c r="H146" s="7">
        <v>303</v>
      </c>
      <c r="I146" s="9" t="s">
        <v>274</v>
      </c>
      <c r="J146" s="9">
        <v>303</v>
      </c>
      <c r="K146" s="9" t="s">
        <v>274</v>
      </c>
      <c r="L146" s="11" t="s">
        <v>347</v>
      </c>
      <c r="M146" s="43">
        <v>114</v>
      </c>
      <c r="N146" s="43">
        <v>114</v>
      </c>
      <c r="O146" s="43">
        <v>114</v>
      </c>
      <c r="P146" s="43">
        <v>114</v>
      </c>
      <c r="Q146" s="43">
        <v>166</v>
      </c>
      <c r="R146" s="43">
        <v>166</v>
      </c>
      <c r="S146" s="43">
        <v>166</v>
      </c>
    </row>
    <row r="147" spans="1:19" s="17" customFormat="1" ht="56.25" x14ac:dyDescent="0.25">
      <c r="A147" s="8">
        <v>486</v>
      </c>
      <c r="B147" s="8" t="s">
        <v>11</v>
      </c>
      <c r="C147" s="8" t="s">
        <v>12</v>
      </c>
      <c r="D147" s="8">
        <v>21438</v>
      </c>
      <c r="E147" s="10" t="s">
        <v>140</v>
      </c>
      <c r="F147" s="10" t="s">
        <v>140</v>
      </c>
      <c r="G147" s="26" t="s">
        <v>356</v>
      </c>
      <c r="H147" s="8">
        <f>(H148/H149)*100</f>
        <v>0</v>
      </c>
      <c r="I147" s="12" t="s">
        <v>10</v>
      </c>
      <c r="J147" s="8">
        <f>(J148/J149)*100</f>
        <v>0</v>
      </c>
      <c r="K147" s="12" t="s">
        <v>10</v>
      </c>
      <c r="L147" s="10" t="s">
        <v>347</v>
      </c>
      <c r="M147" s="46">
        <f>(M148/M149)*100</f>
        <v>8.7719298245614024</v>
      </c>
      <c r="N147" s="46">
        <f>(N148/N149)*100</f>
        <v>5.2631578947368416</v>
      </c>
      <c r="O147" s="46">
        <f>(O148/O149)*100</f>
        <v>14.035087719298245</v>
      </c>
      <c r="P147" s="46">
        <f>(P148/P149)*100</f>
        <v>13.157894736842104</v>
      </c>
      <c r="Q147" s="55">
        <f t="shared" ref="Q147" si="38">(Q148/Q149)*100</f>
        <v>2.4096385542168677</v>
      </c>
      <c r="R147" s="55">
        <f t="shared" ref="R147" si="39">(R148/R149)*100</f>
        <v>2.4096385542168677</v>
      </c>
      <c r="S147" s="55">
        <f>(S148/S149)*100</f>
        <v>2.4096385542168677</v>
      </c>
    </row>
    <row r="148" spans="1:19" s="18" customFormat="1" ht="45" x14ac:dyDescent="0.25">
      <c r="A148" s="9">
        <v>486</v>
      </c>
      <c r="B148" s="9" t="s">
        <v>11</v>
      </c>
      <c r="C148" s="9" t="s">
        <v>12</v>
      </c>
      <c r="D148" s="9">
        <v>21438</v>
      </c>
      <c r="E148" s="11" t="s">
        <v>140</v>
      </c>
      <c r="F148" s="11" t="s">
        <v>141</v>
      </c>
      <c r="G148" s="11"/>
      <c r="H148" s="7">
        <v>0</v>
      </c>
      <c r="I148" s="9" t="s">
        <v>274</v>
      </c>
      <c r="J148" s="9">
        <v>0</v>
      </c>
      <c r="K148" s="9" t="s">
        <v>274</v>
      </c>
      <c r="L148" s="11" t="s">
        <v>347</v>
      </c>
      <c r="M148" s="43">
        <v>10</v>
      </c>
      <c r="N148" s="43">
        <v>6</v>
      </c>
      <c r="O148" s="43">
        <f>M148+N148</f>
        <v>16</v>
      </c>
      <c r="P148" s="43">
        <v>15</v>
      </c>
      <c r="Q148" s="43">
        <v>4</v>
      </c>
      <c r="R148" s="43">
        <v>4</v>
      </c>
      <c r="S148" s="43">
        <v>4</v>
      </c>
    </row>
    <row r="149" spans="1:19" s="18" customFormat="1" ht="45" x14ac:dyDescent="0.25">
      <c r="A149" s="9">
        <v>486</v>
      </c>
      <c r="B149" s="9" t="s">
        <v>11</v>
      </c>
      <c r="C149" s="9" t="s">
        <v>12</v>
      </c>
      <c r="D149" s="9">
        <v>21438</v>
      </c>
      <c r="E149" s="11" t="s">
        <v>140</v>
      </c>
      <c r="F149" s="11" t="s">
        <v>139</v>
      </c>
      <c r="G149" s="11"/>
      <c r="H149" s="7">
        <v>303</v>
      </c>
      <c r="I149" s="9" t="s">
        <v>274</v>
      </c>
      <c r="J149" s="9">
        <v>303</v>
      </c>
      <c r="K149" s="9" t="s">
        <v>274</v>
      </c>
      <c r="L149" s="11" t="s">
        <v>347</v>
      </c>
      <c r="M149" s="43">
        <v>114</v>
      </c>
      <c r="N149" s="43">
        <v>114</v>
      </c>
      <c r="O149" s="43">
        <v>114</v>
      </c>
      <c r="P149" s="43">
        <v>114</v>
      </c>
      <c r="Q149" s="43">
        <v>166</v>
      </c>
      <c r="R149" s="43">
        <v>166</v>
      </c>
      <c r="S149" s="43">
        <v>166</v>
      </c>
    </row>
    <row r="150" spans="1:19" s="17" customFormat="1" ht="56.25" x14ac:dyDescent="0.25">
      <c r="A150" s="8">
        <v>486</v>
      </c>
      <c r="B150" s="8" t="s">
        <v>8</v>
      </c>
      <c r="C150" s="8" t="s">
        <v>12</v>
      </c>
      <c r="D150" s="8">
        <v>22275</v>
      </c>
      <c r="E150" s="10" t="s">
        <v>359</v>
      </c>
      <c r="F150" s="10" t="s">
        <v>359</v>
      </c>
      <c r="G150" s="26" t="s">
        <v>358</v>
      </c>
      <c r="H150" s="8">
        <f>(H151/H152)*100</f>
        <v>1.8903085291000363</v>
      </c>
      <c r="I150" s="12" t="s">
        <v>10</v>
      </c>
      <c r="J150" s="8">
        <f>(J151/J152)*100</f>
        <v>1.9951315528948625</v>
      </c>
      <c r="K150" s="12" t="s">
        <v>10</v>
      </c>
      <c r="L150" s="22" t="s">
        <v>346</v>
      </c>
      <c r="M150" s="46">
        <f>(M151/M152)*100</f>
        <v>0</v>
      </c>
      <c r="N150" s="46">
        <f>(N151/N152)*100</f>
        <v>0.4429324113859035</v>
      </c>
      <c r="O150" s="46">
        <f>(O151/O152)*100</f>
        <v>0.4429324113859035</v>
      </c>
      <c r="P150" s="46">
        <f>(P151/P152)*100</f>
        <v>0.49926546121303839</v>
      </c>
      <c r="Q150" s="55">
        <f t="shared" ref="Q150:S150" si="40">(Q151/Q152)*100</f>
        <v>0.68041487634343278</v>
      </c>
      <c r="R150" s="55">
        <f t="shared" si="40"/>
        <v>0.68041487634343278</v>
      </c>
      <c r="S150" s="55">
        <f t="shared" si="40"/>
        <v>0.68041487634343278</v>
      </c>
    </row>
    <row r="151" spans="1:19" s="18" customFormat="1" ht="56.25" x14ac:dyDescent="0.25">
      <c r="A151" s="9">
        <v>486</v>
      </c>
      <c r="B151" s="9" t="s">
        <v>8</v>
      </c>
      <c r="C151" s="9" t="s">
        <v>12</v>
      </c>
      <c r="D151" s="9">
        <v>22275</v>
      </c>
      <c r="E151" s="11" t="s">
        <v>119</v>
      </c>
      <c r="F151" s="13" t="s">
        <v>360</v>
      </c>
      <c r="G151" s="13"/>
      <c r="H151" s="7">
        <v>1623</v>
      </c>
      <c r="I151" s="6" t="s">
        <v>276</v>
      </c>
      <c r="J151" s="6">
        <v>1713</v>
      </c>
      <c r="K151" s="6" t="s">
        <v>276</v>
      </c>
      <c r="L151" s="13" t="s">
        <v>346</v>
      </c>
      <c r="M151" s="43">
        <v>0</v>
      </c>
      <c r="N151" s="43">
        <v>401</v>
      </c>
      <c r="O151" s="43">
        <v>401</v>
      </c>
      <c r="P151" s="43">
        <f>51+O151</f>
        <v>452</v>
      </c>
      <c r="Q151" s="43">
        <v>616</v>
      </c>
      <c r="R151" s="43">
        <v>616</v>
      </c>
      <c r="S151" s="43">
        <v>616</v>
      </c>
    </row>
    <row r="152" spans="1:19" s="18" customFormat="1" ht="45" x14ac:dyDescent="0.25">
      <c r="A152" s="9">
        <v>486</v>
      </c>
      <c r="B152" s="9" t="s">
        <v>8</v>
      </c>
      <c r="C152" s="9" t="s">
        <v>12</v>
      </c>
      <c r="D152" s="9">
        <v>22275</v>
      </c>
      <c r="E152" s="11" t="s">
        <v>119</v>
      </c>
      <c r="F152" s="13" t="s">
        <v>118</v>
      </c>
      <c r="G152" s="13"/>
      <c r="H152" s="7">
        <v>85859</v>
      </c>
      <c r="I152" s="6" t="s">
        <v>276</v>
      </c>
      <c r="J152" s="6">
        <v>85859</v>
      </c>
      <c r="K152" s="6" t="s">
        <v>276</v>
      </c>
      <c r="L152" s="13" t="s">
        <v>347</v>
      </c>
      <c r="M152" s="43">
        <v>90533</v>
      </c>
      <c r="N152" s="43">
        <v>90533</v>
      </c>
      <c r="O152" s="43">
        <v>90533</v>
      </c>
      <c r="P152" s="43">
        <v>90533</v>
      </c>
      <c r="Q152" s="43">
        <v>90533</v>
      </c>
      <c r="R152" s="43">
        <v>90533</v>
      </c>
      <c r="S152" s="43">
        <v>90533</v>
      </c>
    </row>
    <row r="153" spans="1:19" s="18" customFormat="1" ht="45" x14ac:dyDescent="0.25">
      <c r="A153" s="8">
        <v>486</v>
      </c>
      <c r="B153" s="8" t="s">
        <v>11</v>
      </c>
      <c r="C153" s="8" t="s">
        <v>12</v>
      </c>
      <c r="D153" s="8">
        <v>22274</v>
      </c>
      <c r="E153" s="10" t="s">
        <v>361</v>
      </c>
      <c r="F153" s="10" t="s">
        <v>361</v>
      </c>
      <c r="G153" s="10" t="s">
        <v>362</v>
      </c>
      <c r="H153" s="8">
        <f>(H154/H155)*100</f>
        <v>100</v>
      </c>
      <c r="I153" s="27" t="s">
        <v>10</v>
      </c>
      <c r="J153" s="8">
        <f>(J154/J155)*100</f>
        <v>100</v>
      </c>
      <c r="K153" s="27" t="s">
        <v>10</v>
      </c>
      <c r="L153" s="10" t="s">
        <v>366</v>
      </c>
      <c r="M153" s="46">
        <f>(M154/M155)*100</f>
        <v>0</v>
      </c>
      <c r="N153" s="46">
        <f>(N154/N155)*100</f>
        <v>0</v>
      </c>
      <c r="O153" s="46">
        <f>(O154/O155)*100</f>
        <v>0</v>
      </c>
      <c r="P153" s="46">
        <f>(P154/P155)*100</f>
        <v>100</v>
      </c>
      <c r="Q153" s="46">
        <f t="shared" ref="Q153:S153" si="41">(Q154/Q155)*100</f>
        <v>100</v>
      </c>
      <c r="R153" s="46">
        <f t="shared" si="41"/>
        <v>100</v>
      </c>
      <c r="S153" s="46">
        <f t="shared" si="41"/>
        <v>100</v>
      </c>
    </row>
    <row r="154" spans="1:19" s="18" customFormat="1" ht="56.25" x14ac:dyDescent="0.25">
      <c r="A154" s="9">
        <v>486</v>
      </c>
      <c r="B154" s="9" t="s">
        <v>11</v>
      </c>
      <c r="C154" s="9" t="s">
        <v>12</v>
      </c>
      <c r="D154" s="9">
        <v>22274</v>
      </c>
      <c r="E154" s="11" t="s">
        <v>361</v>
      </c>
      <c r="F154" s="13" t="s">
        <v>364</v>
      </c>
      <c r="G154" s="13"/>
      <c r="H154" s="7">
        <v>2</v>
      </c>
      <c r="I154" s="6" t="s">
        <v>278</v>
      </c>
      <c r="J154" s="6">
        <v>2</v>
      </c>
      <c r="K154" s="6" t="s">
        <v>278</v>
      </c>
      <c r="L154" s="13" t="s">
        <v>366</v>
      </c>
      <c r="M154" s="43">
        <v>0</v>
      </c>
      <c r="N154" s="43">
        <v>0</v>
      </c>
      <c r="O154" s="43">
        <v>0</v>
      </c>
      <c r="P154" s="43">
        <v>2</v>
      </c>
      <c r="Q154" s="43">
        <v>2</v>
      </c>
      <c r="R154" s="43">
        <v>2</v>
      </c>
      <c r="S154" s="43">
        <v>2</v>
      </c>
    </row>
    <row r="155" spans="1:19" s="18" customFormat="1" ht="56.25" x14ac:dyDescent="0.25">
      <c r="A155" s="9">
        <v>486</v>
      </c>
      <c r="B155" s="9" t="s">
        <v>11</v>
      </c>
      <c r="C155" s="9" t="s">
        <v>12</v>
      </c>
      <c r="D155" s="9">
        <v>22274</v>
      </c>
      <c r="E155" s="11" t="s">
        <v>361</v>
      </c>
      <c r="F155" s="13" t="s">
        <v>365</v>
      </c>
      <c r="G155" s="13"/>
      <c r="H155" s="7">
        <v>2</v>
      </c>
      <c r="I155" s="6" t="s">
        <v>278</v>
      </c>
      <c r="J155" s="6">
        <v>2</v>
      </c>
      <c r="K155" s="6" t="s">
        <v>278</v>
      </c>
      <c r="L155" s="13" t="s">
        <v>366</v>
      </c>
      <c r="M155" s="43">
        <v>2</v>
      </c>
      <c r="N155" s="43">
        <v>2</v>
      </c>
      <c r="O155" s="43">
        <v>2</v>
      </c>
      <c r="P155" s="43">
        <v>2</v>
      </c>
      <c r="Q155" s="43">
        <v>2</v>
      </c>
      <c r="R155" s="43">
        <v>2</v>
      </c>
      <c r="S155" s="43">
        <v>2</v>
      </c>
    </row>
    <row r="156" spans="1:19" s="18" customFormat="1" ht="56.25" x14ac:dyDescent="0.25">
      <c r="A156" s="8">
        <v>486</v>
      </c>
      <c r="B156" s="8" t="s">
        <v>11</v>
      </c>
      <c r="C156" s="8" t="s">
        <v>12</v>
      </c>
      <c r="D156" s="8">
        <v>22276</v>
      </c>
      <c r="E156" s="10" t="s">
        <v>367</v>
      </c>
      <c r="F156" s="10" t="s">
        <v>367</v>
      </c>
      <c r="G156" s="10" t="s">
        <v>779</v>
      </c>
      <c r="H156" s="8">
        <f>(H157/H158)*100</f>
        <v>94.746059544658493</v>
      </c>
      <c r="I156" s="27" t="s">
        <v>10</v>
      </c>
      <c r="J156" s="8">
        <f>(J157/J158)*100</f>
        <v>95.166666666666671</v>
      </c>
      <c r="K156" s="27" t="s">
        <v>10</v>
      </c>
      <c r="L156" s="10" t="s">
        <v>370</v>
      </c>
      <c r="M156" s="46">
        <f>(M157/M158)*100</f>
        <v>0</v>
      </c>
      <c r="N156" s="46">
        <f>(N157/N158)*100</f>
        <v>0</v>
      </c>
      <c r="O156" s="46">
        <f>(O157/O158)*100</f>
        <v>0</v>
      </c>
      <c r="P156" s="46">
        <f>(P157/P158)*100</f>
        <v>75.957120980091887</v>
      </c>
      <c r="Q156" s="57">
        <f t="shared" ref="Q156" si="42">(Q157/Q158)*100</f>
        <v>87.874465049928673</v>
      </c>
      <c r="R156" s="57">
        <f t="shared" ref="R156" si="43">(R157/R158)*100</f>
        <v>87.874465049928673</v>
      </c>
      <c r="S156" s="57">
        <f t="shared" ref="S156" si="44">(S157/S158)*100</f>
        <v>87.874465049928673</v>
      </c>
    </row>
    <row r="157" spans="1:19" s="18" customFormat="1" ht="67.5" x14ac:dyDescent="0.25">
      <c r="A157" s="9">
        <v>486</v>
      </c>
      <c r="B157" s="9" t="s">
        <v>11</v>
      </c>
      <c r="C157" s="9" t="s">
        <v>12</v>
      </c>
      <c r="D157" s="9">
        <v>22276</v>
      </c>
      <c r="E157" s="11" t="s">
        <v>367</v>
      </c>
      <c r="F157" s="13" t="s">
        <v>368</v>
      </c>
      <c r="G157" s="13"/>
      <c r="H157" s="7">
        <v>1623</v>
      </c>
      <c r="I157" s="6" t="s">
        <v>283</v>
      </c>
      <c r="J157" s="6">
        <v>1713</v>
      </c>
      <c r="K157" s="6" t="s">
        <v>283</v>
      </c>
      <c r="L157" s="13" t="s">
        <v>370</v>
      </c>
      <c r="M157" s="43">
        <v>0</v>
      </c>
      <c r="N157" s="43">
        <v>0</v>
      </c>
      <c r="O157" s="43">
        <v>0</v>
      </c>
      <c r="P157" s="43">
        <f>0+496</f>
        <v>496</v>
      </c>
      <c r="Q157" s="43">
        <v>616</v>
      </c>
      <c r="R157" s="43">
        <v>616</v>
      </c>
      <c r="S157" s="43">
        <v>616</v>
      </c>
    </row>
    <row r="158" spans="1:19" s="18" customFormat="1" ht="67.5" x14ac:dyDescent="0.25">
      <c r="A158" s="9">
        <v>486</v>
      </c>
      <c r="B158" s="9" t="s">
        <v>11</v>
      </c>
      <c r="C158" s="9" t="s">
        <v>12</v>
      </c>
      <c r="D158" s="9">
        <v>22276</v>
      </c>
      <c r="E158" s="11" t="s">
        <v>367</v>
      </c>
      <c r="F158" s="13" t="s">
        <v>369</v>
      </c>
      <c r="G158" s="13"/>
      <c r="H158" s="7">
        <v>1713</v>
      </c>
      <c r="I158" s="6" t="s">
        <v>283</v>
      </c>
      <c r="J158" s="7">
        <v>1800</v>
      </c>
      <c r="K158" s="6" t="s">
        <v>283</v>
      </c>
      <c r="L158" s="13" t="s">
        <v>370</v>
      </c>
      <c r="M158" s="43">
        <v>1</v>
      </c>
      <c r="N158" s="43">
        <v>1</v>
      </c>
      <c r="O158" s="43">
        <v>1</v>
      </c>
      <c r="P158" s="43">
        <f>80+573</f>
        <v>653</v>
      </c>
      <c r="Q158" s="43">
        <v>701</v>
      </c>
      <c r="R158" s="43">
        <v>701</v>
      </c>
      <c r="S158" s="43">
        <v>701</v>
      </c>
    </row>
    <row r="159" spans="1:19" s="18" customFormat="1" ht="67.5" x14ac:dyDescent="0.25">
      <c r="A159" s="8">
        <v>486</v>
      </c>
      <c r="B159" s="8" t="s">
        <v>8</v>
      </c>
      <c r="C159" s="8" t="s">
        <v>9</v>
      </c>
      <c r="D159" s="8">
        <v>22277</v>
      </c>
      <c r="E159" s="10" t="s">
        <v>348</v>
      </c>
      <c r="F159" s="10" t="s">
        <v>348</v>
      </c>
      <c r="G159" s="10" t="s">
        <v>349</v>
      </c>
      <c r="H159" s="8">
        <f>(H160/H161)*100</f>
        <v>7.5705517185152393E-2</v>
      </c>
      <c r="I159" s="12" t="s">
        <v>10</v>
      </c>
      <c r="J159" s="8">
        <f>(J160/J161)*100</f>
        <v>7.9199617978313278E-2</v>
      </c>
      <c r="K159" s="12" t="s">
        <v>10</v>
      </c>
      <c r="L159" s="10" t="s">
        <v>351</v>
      </c>
      <c r="M159" s="46">
        <v>-998</v>
      </c>
      <c r="N159" s="46">
        <f>(N160/N161)*100</f>
        <v>0</v>
      </c>
      <c r="O159" s="46">
        <f>(O160/O161)*100</f>
        <v>0</v>
      </c>
      <c r="P159" s="46">
        <v>-998</v>
      </c>
      <c r="Q159" s="15">
        <f t="shared" ref="Q159" si="45">(Q160/Q161)*100</f>
        <v>1.7673113671257994E-2</v>
      </c>
      <c r="R159" s="15">
        <f t="shared" ref="R159" si="46">(R160/R161)*100</f>
        <v>1.7673113671257994E-2</v>
      </c>
      <c r="S159" s="15">
        <f t="shared" ref="S159" si="47">(S160/S161)*100</f>
        <v>1.7673113671257994E-2</v>
      </c>
    </row>
    <row r="160" spans="1:19" s="18" customFormat="1" ht="33.75" x14ac:dyDescent="0.25">
      <c r="A160" s="9">
        <v>486</v>
      </c>
      <c r="B160" s="9" t="s">
        <v>8</v>
      </c>
      <c r="C160" s="9" t="s">
        <v>9</v>
      </c>
      <c r="D160" s="9">
        <v>22277</v>
      </c>
      <c r="E160" s="11" t="s">
        <v>348</v>
      </c>
      <c r="F160" s="13" t="s">
        <v>710</v>
      </c>
      <c r="G160" s="13"/>
      <c r="H160" s="7">
        <v>65</v>
      </c>
      <c r="I160" s="6" t="s">
        <v>276</v>
      </c>
      <c r="J160" s="6">
        <v>68</v>
      </c>
      <c r="K160" s="6" t="s">
        <v>276</v>
      </c>
      <c r="L160" s="13" t="s">
        <v>351</v>
      </c>
      <c r="M160" s="43"/>
      <c r="N160" s="43">
        <v>0</v>
      </c>
      <c r="O160" s="43">
        <v>0</v>
      </c>
      <c r="P160" s="43"/>
      <c r="Q160" s="43">
        <v>16</v>
      </c>
      <c r="R160" s="43">
        <v>16</v>
      </c>
      <c r="S160" s="43">
        <v>16</v>
      </c>
    </row>
    <row r="161" spans="1:19" s="18" customFormat="1" ht="45" x14ac:dyDescent="0.25">
      <c r="A161" s="9">
        <v>486</v>
      </c>
      <c r="B161" s="9" t="s">
        <v>8</v>
      </c>
      <c r="C161" s="9" t="s">
        <v>9</v>
      </c>
      <c r="D161" s="9">
        <v>22277</v>
      </c>
      <c r="E161" s="11" t="s">
        <v>348</v>
      </c>
      <c r="F161" s="13" t="s">
        <v>350</v>
      </c>
      <c r="G161" s="13"/>
      <c r="H161" s="7">
        <v>85859</v>
      </c>
      <c r="I161" s="6" t="s">
        <v>276</v>
      </c>
      <c r="J161" s="6">
        <v>85859</v>
      </c>
      <c r="K161" s="6" t="s">
        <v>276</v>
      </c>
      <c r="L161" s="13" t="s">
        <v>347</v>
      </c>
      <c r="M161" s="43">
        <v>90533</v>
      </c>
      <c r="N161" s="43">
        <v>90533</v>
      </c>
      <c r="O161" s="43">
        <v>90533</v>
      </c>
      <c r="P161" s="43"/>
      <c r="Q161" s="43">
        <v>90533</v>
      </c>
      <c r="R161" s="43">
        <v>90533</v>
      </c>
      <c r="S161" s="43">
        <v>90533</v>
      </c>
    </row>
    <row r="162" spans="1:19" s="18" customFormat="1" ht="33.75" x14ac:dyDescent="0.25">
      <c r="A162" s="8">
        <v>486</v>
      </c>
      <c r="B162" s="8" t="s">
        <v>11</v>
      </c>
      <c r="C162" s="8" t="s">
        <v>12</v>
      </c>
      <c r="D162" s="8">
        <v>22278</v>
      </c>
      <c r="E162" s="10" t="s">
        <v>371</v>
      </c>
      <c r="F162" s="10" t="s">
        <v>371</v>
      </c>
      <c r="G162" s="10" t="s">
        <v>375</v>
      </c>
      <c r="H162" s="8">
        <f>(H163/H164)*100</f>
        <v>0</v>
      </c>
      <c r="I162" s="27" t="s">
        <v>10</v>
      </c>
      <c r="J162" s="8">
        <f>(J163/J164)*100</f>
        <v>100</v>
      </c>
      <c r="K162" s="27" t="s">
        <v>10</v>
      </c>
      <c r="L162" s="10" t="s">
        <v>366</v>
      </c>
      <c r="M162" s="46">
        <f>(M163/M164)*100</f>
        <v>0</v>
      </c>
      <c r="N162" s="46">
        <f>(N163/N164)*100</f>
        <v>0</v>
      </c>
      <c r="O162" s="46">
        <f>(O163/O164)*100</f>
        <v>0</v>
      </c>
      <c r="P162" s="46">
        <f>(P163/P164)*100</f>
        <v>100</v>
      </c>
      <c r="Q162" s="8">
        <f t="shared" ref="Q162:S162" si="48">(Q163/Q164)*100</f>
        <v>100</v>
      </c>
      <c r="R162" s="8">
        <f t="shared" si="48"/>
        <v>100</v>
      </c>
      <c r="S162" s="8">
        <f t="shared" si="48"/>
        <v>100</v>
      </c>
    </row>
    <row r="163" spans="1:19" s="18" customFormat="1" ht="33.75" x14ac:dyDescent="0.25">
      <c r="A163" s="9">
        <v>486</v>
      </c>
      <c r="B163" s="9" t="s">
        <v>11</v>
      </c>
      <c r="C163" s="9" t="s">
        <v>12</v>
      </c>
      <c r="D163" s="9">
        <v>22278</v>
      </c>
      <c r="E163" s="11" t="s">
        <v>371</v>
      </c>
      <c r="F163" s="13" t="s">
        <v>373</v>
      </c>
      <c r="G163" s="13"/>
      <c r="H163" s="7">
        <v>0</v>
      </c>
      <c r="I163" s="6" t="s">
        <v>278</v>
      </c>
      <c r="J163" s="6">
        <v>1</v>
      </c>
      <c r="K163" s="6" t="s">
        <v>278</v>
      </c>
      <c r="L163" s="13" t="s">
        <v>366</v>
      </c>
      <c r="M163" s="43">
        <v>0</v>
      </c>
      <c r="N163" s="43">
        <v>0</v>
      </c>
      <c r="O163" s="43">
        <v>0</v>
      </c>
      <c r="P163" s="43">
        <v>1</v>
      </c>
      <c r="Q163" s="6">
        <v>1</v>
      </c>
      <c r="R163" s="6">
        <v>1</v>
      </c>
      <c r="S163" s="6">
        <v>1</v>
      </c>
    </row>
    <row r="164" spans="1:19" s="18" customFormat="1" ht="33.75" x14ac:dyDescent="0.25">
      <c r="A164" s="9">
        <v>486</v>
      </c>
      <c r="B164" s="9" t="s">
        <v>11</v>
      </c>
      <c r="C164" s="9" t="s">
        <v>12</v>
      </c>
      <c r="D164" s="9">
        <v>22278</v>
      </c>
      <c r="E164" s="11" t="s">
        <v>371</v>
      </c>
      <c r="F164" s="13" t="s">
        <v>374</v>
      </c>
      <c r="G164" s="13"/>
      <c r="H164" s="7">
        <v>1</v>
      </c>
      <c r="I164" s="6" t="s">
        <v>278</v>
      </c>
      <c r="J164" s="6">
        <v>1</v>
      </c>
      <c r="K164" s="6" t="s">
        <v>278</v>
      </c>
      <c r="L164" s="13" t="s">
        <v>366</v>
      </c>
      <c r="M164" s="43">
        <v>1</v>
      </c>
      <c r="N164" s="43">
        <v>1</v>
      </c>
      <c r="O164" s="43">
        <v>1</v>
      </c>
      <c r="P164" s="43">
        <v>1</v>
      </c>
      <c r="Q164" s="6">
        <v>1</v>
      </c>
      <c r="R164" s="6">
        <v>1</v>
      </c>
      <c r="S164" s="6">
        <v>1</v>
      </c>
    </row>
    <row r="165" spans="1:19" s="18" customFormat="1" ht="33.75" x14ac:dyDescent="0.25">
      <c r="A165" s="8">
        <v>486</v>
      </c>
      <c r="B165" s="8" t="s">
        <v>11</v>
      </c>
      <c r="C165" s="8" t="s">
        <v>12</v>
      </c>
      <c r="D165" s="8">
        <v>22279</v>
      </c>
      <c r="E165" s="10" t="s">
        <v>376</v>
      </c>
      <c r="F165" s="10" t="s">
        <v>376</v>
      </c>
      <c r="G165" s="10" t="s">
        <v>377</v>
      </c>
      <c r="H165" s="8">
        <f>(H166/H167)*100</f>
        <v>89.041095890410958</v>
      </c>
      <c r="I165" s="27" t="s">
        <v>10</v>
      </c>
      <c r="J165" s="8">
        <f>(J166/J167)*100</f>
        <v>88</v>
      </c>
      <c r="K165" s="27" t="s">
        <v>10</v>
      </c>
      <c r="L165" s="10" t="s">
        <v>380</v>
      </c>
      <c r="M165" s="46">
        <f>(M166/M167)*100</f>
        <v>0</v>
      </c>
      <c r="N165" s="46">
        <f>(N166/N167)*100</f>
        <v>0</v>
      </c>
      <c r="O165" s="46">
        <f>(O166/O167)*100</f>
        <v>0</v>
      </c>
      <c r="P165" s="46">
        <f>(P166/P167)*100</f>
        <v>100</v>
      </c>
      <c r="Q165" s="46">
        <f t="shared" ref="Q165:S165" si="49">(Q166/Q167)*100</f>
        <v>100</v>
      </c>
      <c r="R165" s="46">
        <f t="shared" si="49"/>
        <v>100</v>
      </c>
      <c r="S165" s="46">
        <f t="shared" si="49"/>
        <v>100</v>
      </c>
    </row>
    <row r="166" spans="1:19" s="18" customFormat="1" ht="33.75" x14ac:dyDescent="0.25">
      <c r="A166" s="9">
        <v>486</v>
      </c>
      <c r="B166" s="9" t="s">
        <v>11</v>
      </c>
      <c r="C166" s="9" t="s">
        <v>12</v>
      </c>
      <c r="D166" s="9">
        <v>22279</v>
      </c>
      <c r="E166" s="11" t="s">
        <v>376</v>
      </c>
      <c r="F166" s="13" t="s">
        <v>378</v>
      </c>
      <c r="G166" s="13"/>
      <c r="H166" s="7">
        <v>65</v>
      </c>
      <c r="I166" s="6" t="s">
        <v>283</v>
      </c>
      <c r="J166" s="6">
        <v>66</v>
      </c>
      <c r="K166" s="6" t="s">
        <v>283</v>
      </c>
      <c r="L166" s="13" t="s">
        <v>380</v>
      </c>
      <c r="M166" s="43">
        <v>0</v>
      </c>
      <c r="N166" s="43">
        <v>0</v>
      </c>
      <c r="O166" s="43">
        <v>0</v>
      </c>
      <c r="P166" s="43">
        <v>16</v>
      </c>
      <c r="Q166" s="43">
        <v>16</v>
      </c>
      <c r="R166" s="43">
        <v>16</v>
      </c>
      <c r="S166" s="43">
        <v>16</v>
      </c>
    </row>
    <row r="167" spans="1:19" s="18" customFormat="1" ht="33.75" x14ac:dyDescent="0.25">
      <c r="A167" s="9">
        <v>486</v>
      </c>
      <c r="B167" s="9" t="s">
        <v>11</v>
      </c>
      <c r="C167" s="9" t="s">
        <v>12</v>
      </c>
      <c r="D167" s="9">
        <v>22279</v>
      </c>
      <c r="E167" s="11" t="s">
        <v>376</v>
      </c>
      <c r="F167" s="13" t="s">
        <v>379</v>
      </c>
      <c r="G167" s="13"/>
      <c r="H167" s="7">
        <v>73</v>
      </c>
      <c r="I167" s="6" t="s">
        <v>283</v>
      </c>
      <c r="J167" s="6">
        <v>75</v>
      </c>
      <c r="K167" s="6" t="s">
        <v>283</v>
      </c>
      <c r="L167" s="13" t="s">
        <v>380</v>
      </c>
      <c r="M167" s="43">
        <v>1</v>
      </c>
      <c r="N167" s="43">
        <v>1</v>
      </c>
      <c r="O167" s="43">
        <v>1</v>
      </c>
      <c r="P167" s="43">
        <v>16</v>
      </c>
      <c r="Q167" s="43">
        <v>16</v>
      </c>
      <c r="R167" s="43">
        <v>16</v>
      </c>
      <c r="S167" s="43">
        <v>16</v>
      </c>
    </row>
    <row r="168" spans="1:19" s="17" customFormat="1" ht="78.75" x14ac:dyDescent="0.25">
      <c r="A168" s="8">
        <v>487</v>
      </c>
      <c r="B168" s="8" t="s">
        <v>13</v>
      </c>
      <c r="C168" s="8" t="s">
        <v>14</v>
      </c>
      <c r="D168" s="8">
        <v>21365</v>
      </c>
      <c r="E168" s="10" t="s">
        <v>62</v>
      </c>
      <c r="F168" s="10" t="s">
        <v>62</v>
      </c>
      <c r="G168" s="10" t="s">
        <v>333</v>
      </c>
      <c r="H168" s="15">
        <f>(H169/H170)*100</f>
        <v>72.595851665619108</v>
      </c>
      <c r="I168" s="8" t="s">
        <v>10</v>
      </c>
      <c r="J168" s="15">
        <f>(J169/J170)*100</f>
        <v>80.811708718685466</v>
      </c>
      <c r="K168" s="8" t="s">
        <v>10</v>
      </c>
      <c r="L168" s="22" t="s">
        <v>142</v>
      </c>
      <c r="M168" s="46">
        <v>-998</v>
      </c>
      <c r="N168" s="46">
        <v>-998</v>
      </c>
      <c r="O168" s="46">
        <v>-998</v>
      </c>
      <c r="P168" s="46">
        <v>-998</v>
      </c>
      <c r="Q168" s="15">
        <f t="shared" ref="Q168:S168" si="50">(Q169/Q170)*100</f>
        <v>80.811708718685466</v>
      </c>
      <c r="R168" s="15">
        <f t="shared" si="50"/>
        <v>80.811708718685466</v>
      </c>
      <c r="S168" s="15">
        <f t="shared" si="50"/>
        <v>80.811708718685466</v>
      </c>
    </row>
    <row r="169" spans="1:19" s="18" customFormat="1" ht="45" x14ac:dyDescent="0.25">
      <c r="A169" s="9">
        <v>487</v>
      </c>
      <c r="B169" s="9" t="s">
        <v>13</v>
      </c>
      <c r="C169" s="9" t="s">
        <v>14</v>
      </c>
      <c r="D169" s="9">
        <v>21365</v>
      </c>
      <c r="E169" s="11" t="s">
        <v>62</v>
      </c>
      <c r="F169" s="11" t="s">
        <v>64</v>
      </c>
      <c r="G169" s="11"/>
      <c r="H169" s="9">
        <v>8085</v>
      </c>
      <c r="I169" s="9" t="s">
        <v>276</v>
      </c>
      <c r="J169" s="9">
        <v>9000</v>
      </c>
      <c r="K169" s="9" t="s">
        <v>276</v>
      </c>
      <c r="L169" s="20" t="s">
        <v>143</v>
      </c>
      <c r="M169" s="43"/>
      <c r="N169" s="43"/>
      <c r="O169" s="43"/>
      <c r="P169" s="43"/>
      <c r="Q169" s="9">
        <v>9000</v>
      </c>
      <c r="R169" s="9">
        <v>9000</v>
      </c>
      <c r="S169" s="9">
        <v>9000</v>
      </c>
    </row>
    <row r="170" spans="1:19" s="18" customFormat="1" ht="45" x14ac:dyDescent="0.25">
      <c r="A170" s="9">
        <v>487</v>
      </c>
      <c r="B170" s="9" t="s">
        <v>13</v>
      </c>
      <c r="C170" s="9" t="s">
        <v>14</v>
      </c>
      <c r="D170" s="9">
        <v>21365</v>
      </c>
      <c r="E170" s="11" t="s">
        <v>62</v>
      </c>
      <c r="F170" s="11" t="s">
        <v>66</v>
      </c>
      <c r="G170" s="11"/>
      <c r="H170" s="9">
        <v>11137</v>
      </c>
      <c r="I170" s="9" t="s">
        <v>276</v>
      </c>
      <c r="J170" s="9">
        <v>11137</v>
      </c>
      <c r="K170" s="9" t="s">
        <v>276</v>
      </c>
      <c r="L170" s="20" t="s">
        <v>102</v>
      </c>
      <c r="M170" s="43"/>
      <c r="N170" s="43"/>
      <c r="O170" s="43"/>
      <c r="P170" s="43"/>
      <c r="Q170" s="9">
        <v>11137</v>
      </c>
      <c r="R170" s="9">
        <v>11137</v>
      </c>
      <c r="S170" s="9">
        <v>11137</v>
      </c>
    </row>
    <row r="171" spans="1:19" s="17" customFormat="1" ht="67.5" x14ac:dyDescent="0.25">
      <c r="A171" s="8">
        <v>487</v>
      </c>
      <c r="B171" s="8" t="s">
        <v>18</v>
      </c>
      <c r="C171" s="8" t="s">
        <v>14</v>
      </c>
      <c r="D171" s="8">
        <v>21370</v>
      </c>
      <c r="E171" s="10" t="s">
        <v>392</v>
      </c>
      <c r="F171" s="10" t="s">
        <v>392</v>
      </c>
      <c r="G171" s="10" t="s">
        <v>381</v>
      </c>
      <c r="H171" s="15">
        <f>(H172/H173)*100</f>
        <v>53.524229074889874</v>
      </c>
      <c r="I171" s="8" t="s">
        <v>10</v>
      </c>
      <c r="J171" s="15">
        <f>(J172/J173)*100</f>
        <v>53.538826591910293</v>
      </c>
      <c r="K171" s="8" t="s">
        <v>10</v>
      </c>
      <c r="L171" s="22" t="s">
        <v>782</v>
      </c>
      <c r="M171" s="46">
        <v>-998</v>
      </c>
      <c r="N171" s="46">
        <v>-998</v>
      </c>
      <c r="O171" s="46">
        <v>-998</v>
      </c>
      <c r="P171" s="15">
        <f>(P172/P173)*100</f>
        <v>49.361919346605411</v>
      </c>
      <c r="Q171" s="15">
        <f t="shared" ref="Q171:S171" si="51">(Q172/Q173)*100</f>
        <v>49.361919346605411</v>
      </c>
      <c r="R171" s="15">
        <f t="shared" si="51"/>
        <v>49.361919346605411</v>
      </c>
      <c r="S171" s="15">
        <f t="shared" si="51"/>
        <v>49.361919346605411</v>
      </c>
    </row>
    <row r="172" spans="1:19" s="18" customFormat="1" ht="56.25" x14ac:dyDescent="0.25">
      <c r="A172" s="9">
        <v>487</v>
      </c>
      <c r="B172" s="9" t="s">
        <v>18</v>
      </c>
      <c r="C172" s="9" t="s">
        <v>14</v>
      </c>
      <c r="D172" s="9">
        <v>21370</v>
      </c>
      <c r="E172" s="11" t="s">
        <v>392</v>
      </c>
      <c r="F172" s="11" t="s">
        <v>393</v>
      </c>
      <c r="G172" s="11"/>
      <c r="H172" s="9">
        <v>1215</v>
      </c>
      <c r="I172" s="9" t="s">
        <v>275</v>
      </c>
      <c r="J172" s="34">
        <f>H172+(H172*10.03%)</f>
        <v>1336.8644999999999</v>
      </c>
      <c r="K172" s="9" t="s">
        <v>275</v>
      </c>
      <c r="L172" s="20" t="s">
        <v>781</v>
      </c>
      <c r="M172" s="43"/>
      <c r="N172" s="43"/>
      <c r="O172" s="43"/>
      <c r="P172" s="43">
        <v>967</v>
      </c>
      <c r="Q172" s="43">
        <v>967</v>
      </c>
      <c r="R172" s="43">
        <v>967</v>
      </c>
      <c r="S172" s="43">
        <v>967</v>
      </c>
    </row>
    <row r="173" spans="1:19" s="18" customFormat="1" ht="56.25" x14ac:dyDescent="0.25">
      <c r="A173" s="9">
        <v>487</v>
      </c>
      <c r="B173" s="9" t="s">
        <v>18</v>
      </c>
      <c r="C173" s="9" t="s">
        <v>14</v>
      </c>
      <c r="D173" s="9">
        <v>21370</v>
      </c>
      <c r="E173" s="11" t="s">
        <v>392</v>
      </c>
      <c r="F173" s="11" t="s">
        <v>394</v>
      </c>
      <c r="G173" s="11"/>
      <c r="H173" s="9">
        <v>2270</v>
      </c>
      <c r="I173" s="9" t="s">
        <v>275</v>
      </c>
      <c r="J173" s="35">
        <f>H173+(H173*10%)</f>
        <v>2497</v>
      </c>
      <c r="K173" s="9" t="s">
        <v>275</v>
      </c>
      <c r="L173" s="20" t="s">
        <v>781</v>
      </c>
      <c r="M173" s="43"/>
      <c r="N173" s="43"/>
      <c r="O173" s="43"/>
      <c r="P173" s="43">
        <v>1959</v>
      </c>
      <c r="Q173" s="43">
        <v>1959</v>
      </c>
      <c r="R173" s="43">
        <v>1959</v>
      </c>
      <c r="S173" s="43">
        <v>1959</v>
      </c>
    </row>
    <row r="174" spans="1:19" s="17" customFormat="1" ht="67.5" x14ac:dyDescent="0.25">
      <c r="A174" s="8">
        <v>487</v>
      </c>
      <c r="B174" s="8" t="s">
        <v>8</v>
      </c>
      <c r="C174" s="8" t="s">
        <v>9</v>
      </c>
      <c r="D174" s="8">
        <v>21373</v>
      </c>
      <c r="E174" s="10" t="s">
        <v>395</v>
      </c>
      <c r="F174" s="10" t="s">
        <v>395</v>
      </c>
      <c r="G174" s="10" t="s">
        <v>382</v>
      </c>
      <c r="H174" s="15">
        <f>(H175/H176)*100</f>
        <v>100</v>
      </c>
      <c r="I174" s="8" t="s">
        <v>10</v>
      </c>
      <c r="J174" s="15">
        <f>(J175/J176)*100</f>
        <v>100</v>
      </c>
      <c r="K174" s="8" t="s">
        <v>10</v>
      </c>
      <c r="L174" s="22" t="s">
        <v>783</v>
      </c>
      <c r="M174" s="46">
        <v>-998</v>
      </c>
      <c r="N174" s="46">
        <v>-998</v>
      </c>
      <c r="O174" s="15">
        <f>(O175/O176)*100</f>
        <v>1.3480392156862746</v>
      </c>
      <c r="P174" s="46">
        <v>-998</v>
      </c>
      <c r="Q174" s="55">
        <f t="shared" ref="Q174:S174" si="52">(Q175/Q176)*100</f>
        <v>1.3480392156862746</v>
      </c>
      <c r="R174" s="55">
        <f t="shared" si="52"/>
        <v>1.3480392156862746</v>
      </c>
      <c r="S174" s="55">
        <f t="shared" si="52"/>
        <v>1.3480392156862746</v>
      </c>
    </row>
    <row r="175" spans="1:19" s="18" customFormat="1" ht="33.75" x14ac:dyDescent="0.25">
      <c r="A175" s="9">
        <v>487</v>
      </c>
      <c r="B175" s="9" t="s">
        <v>8</v>
      </c>
      <c r="C175" s="9" t="s">
        <v>9</v>
      </c>
      <c r="D175" s="9">
        <v>21373</v>
      </c>
      <c r="E175" s="11" t="s">
        <v>395</v>
      </c>
      <c r="F175" s="11" t="s">
        <v>396</v>
      </c>
      <c r="G175" s="11"/>
      <c r="H175" s="9">
        <v>170</v>
      </c>
      <c r="I175" s="9" t="s">
        <v>268</v>
      </c>
      <c r="J175" s="9">
        <v>70</v>
      </c>
      <c r="K175" s="9" t="s">
        <v>268</v>
      </c>
      <c r="L175" s="20" t="s">
        <v>785</v>
      </c>
      <c r="M175" s="43"/>
      <c r="N175" s="43"/>
      <c r="O175" s="43">
        <v>11</v>
      </c>
      <c r="P175" s="43"/>
      <c r="Q175" s="43">
        <v>11</v>
      </c>
      <c r="R175" s="43">
        <v>11</v>
      </c>
      <c r="S175" s="43">
        <v>11</v>
      </c>
    </row>
    <row r="176" spans="1:19" s="18" customFormat="1" ht="45" x14ac:dyDescent="0.25">
      <c r="A176" s="9">
        <v>487</v>
      </c>
      <c r="B176" s="9" t="s">
        <v>8</v>
      </c>
      <c r="C176" s="9" t="s">
        <v>9</v>
      </c>
      <c r="D176" s="9">
        <v>21373</v>
      </c>
      <c r="E176" s="11" t="s">
        <v>395</v>
      </c>
      <c r="F176" s="11" t="s">
        <v>397</v>
      </c>
      <c r="G176" s="11"/>
      <c r="H176" s="9">
        <v>170</v>
      </c>
      <c r="I176" s="9" t="s">
        <v>268</v>
      </c>
      <c r="J176" s="9">
        <v>70</v>
      </c>
      <c r="K176" s="9" t="s">
        <v>268</v>
      </c>
      <c r="L176" s="20" t="s">
        <v>784</v>
      </c>
      <c r="M176" s="43"/>
      <c r="N176" s="43"/>
      <c r="O176" s="43">
        <v>816</v>
      </c>
      <c r="P176" s="43"/>
      <c r="Q176" s="43">
        <v>816</v>
      </c>
      <c r="R176" s="43">
        <v>816</v>
      </c>
      <c r="S176" s="43">
        <v>816</v>
      </c>
    </row>
    <row r="177" spans="1:19" s="17" customFormat="1" ht="56.25" x14ac:dyDescent="0.25">
      <c r="A177" s="8">
        <v>487</v>
      </c>
      <c r="B177" s="8" t="s">
        <v>11</v>
      </c>
      <c r="C177" s="8" t="s">
        <v>12</v>
      </c>
      <c r="D177" s="8">
        <v>21376</v>
      </c>
      <c r="E177" s="10" t="s">
        <v>398</v>
      </c>
      <c r="F177" s="10" t="s">
        <v>398</v>
      </c>
      <c r="G177" s="26" t="s">
        <v>385</v>
      </c>
      <c r="H177" s="15">
        <f>(H178/H179)*100</f>
        <v>100</v>
      </c>
      <c r="I177" s="8" t="s">
        <v>10</v>
      </c>
      <c r="J177" s="15">
        <f>(J178/J179)*100</f>
        <v>100</v>
      </c>
      <c r="K177" s="8" t="s">
        <v>10</v>
      </c>
      <c r="L177" s="22" t="s">
        <v>786</v>
      </c>
      <c r="M177" s="46">
        <f>(M178/M179)*100</f>
        <v>100</v>
      </c>
      <c r="N177" s="46">
        <v>0</v>
      </c>
      <c r="O177" s="46">
        <f>(O178/O179)*100</f>
        <v>100</v>
      </c>
      <c r="P177" s="46">
        <f>(P178/P179)*100</f>
        <v>0</v>
      </c>
      <c r="Q177" s="46">
        <f t="shared" ref="Q177:S177" si="53">(Q178/Q179)*100</f>
        <v>100</v>
      </c>
      <c r="R177" s="46">
        <f t="shared" si="53"/>
        <v>100</v>
      </c>
      <c r="S177" s="46">
        <f t="shared" si="53"/>
        <v>100</v>
      </c>
    </row>
    <row r="178" spans="1:19" s="18" customFormat="1" ht="45" x14ac:dyDescent="0.25">
      <c r="A178" s="9">
        <v>487</v>
      </c>
      <c r="B178" s="9" t="s">
        <v>11</v>
      </c>
      <c r="C178" s="9" t="s">
        <v>12</v>
      </c>
      <c r="D178" s="9">
        <v>21376</v>
      </c>
      <c r="E178" s="11" t="s">
        <v>398</v>
      </c>
      <c r="F178" s="11" t="s">
        <v>399</v>
      </c>
      <c r="G178" s="11"/>
      <c r="H178" s="9">
        <v>170</v>
      </c>
      <c r="I178" s="9" t="s">
        <v>283</v>
      </c>
      <c r="J178" s="9">
        <v>70</v>
      </c>
      <c r="K178" s="9" t="s">
        <v>283</v>
      </c>
      <c r="L178" s="20" t="s">
        <v>925</v>
      </c>
      <c r="M178" s="43">
        <v>11</v>
      </c>
      <c r="N178" s="43">
        <v>0</v>
      </c>
      <c r="O178" s="43">
        <f>M178+N178</f>
        <v>11</v>
      </c>
      <c r="P178" s="43">
        <v>0</v>
      </c>
      <c r="Q178" s="43">
        <v>11</v>
      </c>
      <c r="R178" s="43">
        <v>11</v>
      </c>
      <c r="S178" s="43">
        <v>11</v>
      </c>
    </row>
    <row r="179" spans="1:19" s="18" customFormat="1" ht="45" x14ac:dyDescent="0.25">
      <c r="A179" s="9">
        <v>487</v>
      </c>
      <c r="B179" s="9" t="s">
        <v>11</v>
      </c>
      <c r="C179" s="9" t="s">
        <v>12</v>
      </c>
      <c r="D179" s="9">
        <v>21376</v>
      </c>
      <c r="E179" s="11" t="s">
        <v>398</v>
      </c>
      <c r="F179" s="11" t="s">
        <v>400</v>
      </c>
      <c r="G179" s="11"/>
      <c r="H179" s="9">
        <v>170</v>
      </c>
      <c r="I179" s="9" t="s">
        <v>283</v>
      </c>
      <c r="J179" s="9">
        <v>70</v>
      </c>
      <c r="K179" s="9" t="s">
        <v>283</v>
      </c>
      <c r="L179" s="20" t="s">
        <v>925</v>
      </c>
      <c r="M179" s="43">
        <v>11</v>
      </c>
      <c r="N179" s="43">
        <v>0</v>
      </c>
      <c r="O179" s="43">
        <f>M179+N179</f>
        <v>11</v>
      </c>
      <c r="P179" s="43">
        <v>1</v>
      </c>
      <c r="Q179" s="43">
        <v>11</v>
      </c>
      <c r="R179" s="43">
        <v>11</v>
      </c>
      <c r="S179" s="43">
        <v>11</v>
      </c>
    </row>
    <row r="180" spans="1:19" s="17" customFormat="1" ht="67.5" x14ac:dyDescent="0.25">
      <c r="A180" s="8">
        <v>487</v>
      </c>
      <c r="B180" s="8" t="s">
        <v>11</v>
      </c>
      <c r="C180" s="8" t="s">
        <v>12</v>
      </c>
      <c r="D180" s="8">
        <v>21380</v>
      </c>
      <c r="E180" s="10" t="s">
        <v>711</v>
      </c>
      <c r="F180" s="10" t="s">
        <v>401</v>
      </c>
      <c r="G180" s="10" t="s">
        <v>386</v>
      </c>
      <c r="H180" s="15">
        <f>(H181/H182)*100</f>
        <v>100</v>
      </c>
      <c r="I180" s="8" t="s">
        <v>10</v>
      </c>
      <c r="J180" s="15">
        <f>(J181/J182)*100</f>
        <v>100</v>
      </c>
      <c r="K180" s="8" t="s">
        <v>10</v>
      </c>
      <c r="L180" s="22" t="s">
        <v>787</v>
      </c>
      <c r="M180" s="46">
        <f>(M181/M182)*100</f>
        <v>100</v>
      </c>
      <c r="N180" s="46">
        <v>0</v>
      </c>
      <c r="O180" s="46">
        <f>(O181/O182)*100</f>
        <v>100</v>
      </c>
      <c r="P180" s="46">
        <f>(P181/P182)*100</f>
        <v>0</v>
      </c>
      <c r="Q180" s="46">
        <f t="shared" ref="Q180:S180" si="54">(Q181/Q182)*100</f>
        <v>100</v>
      </c>
      <c r="R180" s="46">
        <f t="shared" si="54"/>
        <v>100</v>
      </c>
      <c r="S180" s="46">
        <f t="shared" si="54"/>
        <v>100</v>
      </c>
    </row>
    <row r="181" spans="1:19" s="18" customFormat="1" ht="45" x14ac:dyDescent="0.25">
      <c r="A181" s="9">
        <v>487</v>
      </c>
      <c r="B181" s="9" t="s">
        <v>11</v>
      </c>
      <c r="C181" s="9" t="s">
        <v>12</v>
      </c>
      <c r="D181" s="9">
        <v>21380</v>
      </c>
      <c r="E181" s="11" t="s">
        <v>401</v>
      </c>
      <c r="F181" s="11" t="s">
        <v>402</v>
      </c>
      <c r="G181" s="11"/>
      <c r="H181" s="9">
        <v>170</v>
      </c>
      <c r="I181" s="23" t="s">
        <v>268</v>
      </c>
      <c r="J181" s="9">
        <v>70</v>
      </c>
      <c r="K181" s="23" t="s">
        <v>268</v>
      </c>
      <c r="L181" s="20" t="s">
        <v>787</v>
      </c>
      <c r="M181" s="43">
        <v>11</v>
      </c>
      <c r="N181" s="43">
        <v>0</v>
      </c>
      <c r="O181" s="43">
        <f>M181+N181</f>
        <v>11</v>
      </c>
      <c r="P181" s="43">
        <v>0</v>
      </c>
      <c r="Q181" s="43">
        <v>11</v>
      </c>
      <c r="R181" s="43">
        <v>11</v>
      </c>
      <c r="S181" s="43">
        <v>11</v>
      </c>
    </row>
    <row r="182" spans="1:19" s="18" customFormat="1" ht="45" x14ac:dyDescent="0.25">
      <c r="A182" s="9">
        <v>487</v>
      </c>
      <c r="B182" s="9" t="s">
        <v>11</v>
      </c>
      <c r="C182" s="9" t="s">
        <v>12</v>
      </c>
      <c r="D182" s="9">
        <v>21380</v>
      </c>
      <c r="E182" s="11" t="s">
        <v>401</v>
      </c>
      <c r="F182" s="11" t="s">
        <v>403</v>
      </c>
      <c r="G182" s="11"/>
      <c r="H182" s="9">
        <v>170</v>
      </c>
      <c r="I182" s="23" t="s">
        <v>268</v>
      </c>
      <c r="J182" s="9">
        <v>70</v>
      </c>
      <c r="K182" s="23" t="s">
        <v>268</v>
      </c>
      <c r="L182" s="20" t="s">
        <v>787</v>
      </c>
      <c r="M182" s="43">
        <v>11</v>
      </c>
      <c r="N182" s="43">
        <v>0</v>
      </c>
      <c r="O182" s="43">
        <f>M182+N182</f>
        <v>11</v>
      </c>
      <c r="P182" s="43">
        <v>1</v>
      </c>
      <c r="Q182" s="43">
        <v>11</v>
      </c>
      <c r="R182" s="43">
        <v>11</v>
      </c>
      <c r="S182" s="43">
        <v>11</v>
      </c>
    </row>
    <row r="183" spans="1:19" s="18" customFormat="1" ht="56.25" x14ac:dyDescent="0.25">
      <c r="A183" s="8">
        <v>487</v>
      </c>
      <c r="B183" s="8" t="s">
        <v>11</v>
      </c>
      <c r="C183" s="8" t="s">
        <v>12</v>
      </c>
      <c r="D183" s="8">
        <v>22259</v>
      </c>
      <c r="E183" s="10" t="s">
        <v>712</v>
      </c>
      <c r="F183" s="10" t="s">
        <v>404</v>
      </c>
      <c r="G183" s="26" t="s">
        <v>405</v>
      </c>
      <c r="H183" s="15">
        <f>(H184/H185)*100</f>
        <v>55.882352941176471</v>
      </c>
      <c r="I183" s="30" t="s">
        <v>10</v>
      </c>
      <c r="J183" s="15">
        <f>(J184/J185)*100</f>
        <v>70</v>
      </c>
      <c r="K183" s="30" t="s">
        <v>10</v>
      </c>
      <c r="L183" s="19" t="s">
        <v>788</v>
      </c>
      <c r="M183" s="46">
        <f>(M184/M185)*100</f>
        <v>45.454545454545453</v>
      </c>
      <c r="N183" s="46">
        <f>(N184/N185)*100</f>
        <v>9.0909090909090917</v>
      </c>
      <c r="O183" s="46">
        <f>(O184/O185)*100</f>
        <v>54.54545454545454</v>
      </c>
      <c r="P183" s="46">
        <f>(P184/P185)*100</f>
        <v>0</v>
      </c>
      <c r="Q183" s="46">
        <f t="shared" ref="Q183" si="55">(Q184/Q185)*100</f>
        <v>100</v>
      </c>
      <c r="R183" s="46">
        <f t="shared" ref="R183" si="56">(R184/R185)*100</f>
        <v>100</v>
      </c>
      <c r="S183" s="46">
        <f t="shared" ref="S183" si="57">(S184/S185)*100</f>
        <v>100</v>
      </c>
    </row>
    <row r="184" spans="1:19" s="18" customFormat="1" ht="56.25" x14ac:dyDescent="0.25">
      <c r="A184" s="9">
        <v>487</v>
      </c>
      <c r="B184" s="9" t="s">
        <v>11</v>
      </c>
      <c r="C184" s="9" t="s">
        <v>12</v>
      </c>
      <c r="D184" s="9">
        <v>22259</v>
      </c>
      <c r="E184" s="11" t="s">
        <v>404</v>
      </c>
      <c r="F184" s="11" t="s">
        <v>406</v>
      </c>
      <c r="G184" s="28"/>
      <c r="H184" s="24">
        <v>95</v>
      </c>
      <c r="I184" s="29" t="s">
        <v>268</v>
      </c>
      <c r="J184" s="29">
        <v>49</v>
      </c>
      <c r="K184" s="29" t="s">
        <v>268</v>
      </c>
      <c r="L184" s="20" t="s">
        <v>788</v>
      </c>
      <c r="M184" s="43">
        <v>5</v>
      </c>
      <c r="N184" s="43">
        <v>1</v>
      </c>
      <c r="O184" s="43">
        <f>M184+N184</f>
        <v>6</v>
      </c>
      <c r="P184" s="43">
        <v>0</v>
      </c>
      <c r="Q184" s="43">
        <v>11</v>
      </c>
      <c r="R184" s="43">
        <v>11</v>
      </c>
      <c r="S184" s="43">
        <v>11</v>
      </c>
    </row>
    <row r="185" spans="1:19" s="18" customFormat="1" ht="56.25" x14ac:dyDescent="0.25">
      <c r="A185" s="9">
        <v>487</v>
      </c>
      <c r="B185" s="9" t="s">
        <v>11</v>
      </c>
      <c r="C185" s="9" t="s">
        <v>12</v>
      </c>
      <c r="D185" s="9">
        <v>22259</v>
      </c>
      <c r="E185" s="11" t="s">
        <v>404</v>
      </c>
      <c r="F185" s="11" t="s">
        <v>815</v>
      </c>
      <c r="G185" s="28"/>
      <c r="H185" s="24">
        <v>170</v>
      </c>
      <c r="I185" s="29" t="s">
        <v>268</v>
      </c>
      <c r="J185" s="29">
        <v>70</v>
      </c>
      <c r="K185" s="29" t="s">
        <v>268</v>
      </c>
      <c r="L185" s="20" t="s">
        <v>788</v>
      </c>
      <c r="M185" s="43">
        <v>11</v>
      </c>
      <c r="N185" s="43">
        <v>11</v>
      </c>
      <c r="O185" s="43">
        <v>11</v>
      </c>
      <c r="P185" s="43">
        <v>11</v>
      </c>
      <c r="Q185" s="43">
        <v>11</v>
      </c>
      <c r="R185" s="43">
        <v>11</v>
      </c>
      <c r="S185" s="43">
        <v>11</v>
      </c>
    </row>
    <row r="186" spans="1:19" s="17" customFormat="1" ht="78.75" x14ac:dyDescent="0.25">
      <c r="A186" s="8">
        <v>487</v>
      </c>
      <c r="B186" s="8" t="s">
        <v>8</v>
      </c>
      <c r="C186" s="8" t="s">
        <v>9</v>
      </c>
      <c r="D186" s="8">
        <v>21382</v>
      </c>
      <c r="E186" s="10" t="s">
        <v>714</v>
      </c>
      <c r="F186" s="10" t="s">
        <v>144</v>
      </c>
      <c r="G186" s="26" t="s">
        <v>383</v>
      </c>
      <c r="H186" s="15">
        <f>(H187/H188)*100</f>
        <v>100</v>
      </c>
      <c r="I186" s="12" t="s">
        <v>10</v>
      </c>
      <c r="J186" s="15">
        <f>(J187/J188)*100</f>
        <v>100</v>
      </c>
      <c r="K186" s="12" t="s">
        <v>10</v>
      </c>
      <c r="L186" s="22" t="s">
        <v>791</v>
      </c>
      <c r="M186" s="46">
        <v>-998</v>
      </c>
      <c r="N186" s="15">
        <f>(N187/N188)*100</f>
        <v>51.764705882352949</v>
      </c>
      <c r="O186" s="15">
        <f>(O187/O188)*100</f>
        <v>51.764705882352949</v>
      </c>
      <c r="P186" s="15">
        <f>(P187/P188)*100</f>
        <v>100</v>
      </c>
      <c r="Q186" s="15">
        <f t="shared" ref="Q186:S186" si="58">(Q187/Q188)*100</f>
        <v>100</v>
      </c>
      <c r="R186" s="15">
        <f t="shared" si="58"/>
        <v>100</v>
      </c>
      <c r="S186" s="15">
        <f t="shared" si="58"/>
        <v>100</v>
      </c>
    </row>
    <row r="187" spans="1:19" s="18" customFormat="1" ht="45" x14ac:dyDescent="0.25">
      <c r="A187" s="9">
        <v>487</v>
      </c>
      <c r="B187" s="9" t="s">
        <v>8</v>
      </c>
      <c r="C187" s="9" t="s">
        <v>9</v>
      </c>
      <c r="D187" s="9">
        <v>21382</v>
      </c>
      <c r="E187" s="11" t="s">
        <v>144</v>
      </c>
      <c r="F187" s="11" t="s">
        <v>145</v>
      </c>
      <c r="G187" s="11"/>
      <c r="H187" s="9">
        <v>11</v>
      </c>
      <c r="I187" s="9" t="s">
        <v>270</v>
      </c>
      <c r="J187" s="9">
        <v>130</v>
      </c>
      <c r="K187" s="9" t="s">
        <v>270</v>
      </c>
      <c r="L187" s="20" t="s">
        <v>789</v>
      </c>
      <c r="M187" s="43"/>
      <c r="N187" s="36">
        <v>88</v>
      </c>
      <c r="O187" s="36">
        <v>88</v>
      </c>
      <c r="P187" s="36">
        <v>170</v>
      </c>
      <c r="Q187" s="36">
        <v>170</v>
      </c>
      <c r="R187" s="36">
        <v>170</v>
      </c>
      <c r="S187" s="36">
        <v>170</v>
      </c>
    </row>
    <row r="188" spans="1:19" s="18" customFormat="1" ht="45" x14ac:dyDescent="0.25">
      <c r="A188" s="9">
        <v>487</v>
      </c>
      <c r="B188" s="9" t="s">
        <v>8</v>
      </c>
      <c r="C188" s="9" t="s">
        <v>9</v>
      </c>
      <c r="D188" s="9">
        <v>21382</v>
      </c>
      <c r="E188" s="11" t="s">
        <v>144</v>
      </c>
      <c r="F188" s="11" t="s">
        <v>146</v>
      </c>
      <c r="G188" s="11"/>
      <c r="H188" s="9">
        <v>11</v>
      </c>
      <c r="I188" s="9" t="s">
        <v>270</v>
      </c>
      <c r="J188" s="9">
        <v>130</v>
      </c>
      <c r="K188" s="9" t="s">
        <v>270</v>
      </c>
      <c r="L188" s="20" t="s">
        <v>790</v>
      </c>
      <c r="M188" s="43"/>
      <c r="N188" s="36">
        <v>170</v>
      </c>
      <c r="O188" s="36">
        <v>170</v>
      </c>
      <c r="P188" s="36">
        <v>170</v>
      </c>
      <c r="Q188" s="36">
        <v>170</v>
      </c>
      <c r="R188" s="36">
        <v>170</v>
      </c>
      <c r="S188" s="36">
        <v>170</v>
      </c>
    </row>
    <row r="189" spans="1:19" s="17" customFormat="1" ht="45" x14ac:dyDescent="0.25">
      <c r="A189" s="8">
        <v>487</v>
      </c>
      <c r="B189" s="8" t="s">
        <v>11</v>
      </c>
      <c r="C189" s="8" t="s">
        <v>12</v>
      </c>
      <c r="D189" s="8">
        <v>21385</v>
      </c>
      <c r="E189" s="10" t="s">
        <v>713</v>
      </c>
      <c r="F189" s="10" t="s">
        <v>407</v>
      </c>
      <c r="G189" s="10" t="s">
        <v>387</v>
      </c>
      <c r="H189" s="15">
        <f>(H190/H191)*100</f>
        <v>100</v>
      </c>
      <c r="I189" s="8" t="s">
        <v>10</v>
      </c>
      <c r="J189" s="15">
        <f>(J190/J191)*100</f>
        <v>100</v>
      </c>
      <c r="K189" s="8" t="s">
        <v>10</v>
      </c>
      <c r="L189" s="22" t="s">
        <v>790</v>
      </c>
      <c r="M189" s="46">
        <f>(M190/M191)*100</f>
        <v>25.563909774436087</v>
      </c>
      <c r="N189" s="46">
        <f>(N190/N191)*100</f>
        <v>0</v>
      </c>
      <c r="O189" s="46">
        <f>(O190/O191)*100</f>
        <v>25.563909774436087</v>
      </c>
      <c r="P189" s="46">
        <f>(P190/P191)*100</f>
        <v>0</v>
      </c>
      <c r="Q189" s="55">
        <f t="shared" ref="Q189:S189" si="59">(Q190/Q191)*100</f>
        <v>25.563909774436087</v>
      </c>
      <c r="R189" s="55">
        <f t="shared" si="59"/>
        <v>25.563909774436087</v>
      </c>
      <c r="S189" s="55">
        <f t="shared" si="59"/>
        <v>25.563909774436087</v>
      </c>
    </row>
    <row r="190" spans="1:19" s="18" customFormat="1" ht="45" x14ac:dyDescent="0.25">
      <c r="A190" s="9">
        <v>487</v>
      </c>
      <c r="B190" s="9" t="s">
        <v>11</v>
      </c>
      <c r="C190" s="9" t="s">
        <v>12</v>
      </c>
      <c r="D190" s="9">
        <v>21385</v>
      </c>
      <c r="E190" s="11" t="s">
        <v>407</v>
      </c>
      <c r="F190" s="11" t="s">
        <v>408</v>
      </c>
      <c r="G190" s="11"/>
      <c r="H190" s="9">
        <v>11</v>
      </c>
      <c r="I190" s="9" t="s">
        <v>283</v>
      </c>
      <c r="J190" s="9">
        <v>130</v>
      </c>
      <c r="K190" s="9" t="s">
        <v>283</v>
      </c>
      <c r="L190" s="20" t="s">
        <v>790</v>
      </c>
      <c r="M190" s="43">
        <v>170</v>
      </c>
      <c r="N190" s="43">
        <v>0</v>
      </c>
      <c r="O190" s="43">
        <v>170</v>
      </c>
      <c r="P190" s="43">
        <v>0</v>
      </c>
      <c r="Q190" s="43">
        <v>170</v>
      </c>
      <c r="R190" s="43">
        <v>170</v>
      </c>
      <c r="S190" s="43">
        <v>170</v>
      </c>
    </row>
    <row r="191" spans="1:19" s="18" customFormat="1" ht="45" x14ac:dyDescent="0.25">
      <c r="A191" s="9">
        <v>487</v>
      </c>
      <c r="B191" s="9" t="s">
        <v>11</v>
      </c>
      <c r="C191" s="9" t="s">
        <v>12</v>
      </c>
      <c r="D191" s="9">
        <v>21385</v>
      </c>
      <c r="E191" s="11" t="s">
        <v>407</v>
      </c>
      <c r="F191" s="11" t="s">
        <v>409</v>
      </c>
      <c r="G191" s="11"/>
      <c r="H191" s="9">
        <v>11</v>
      </c>
      <c r="I191" s="9" t="s">
        <v>283</v>
      </c>
      <c r="J191" s="9">
        <v>130</v>
      </c>
      <c r="K191" s="9" t="s">
        <v>283</v>
      </c>
      <c r="L191" s="20" t="s">
        <v>790</v>
      </c>
      <c r="M191" s="43">
        <v>665</v>
      </c>
      <c r="N191" s="43">
        <v>665</v>
      </c>
      <c r="O191" s="43">
        <v>665</v>
      </c>
      <c r="P191" s="43">
        <v>1</v>
      </c>
      <c r="Q191" s="43">
        <v>665</v>
      </c>
      <c r="R191" s="43">
        <v>665</v>
      </c>
      <c r="S191" s="43">
        <v>665</v>
      </c>
    </row>
    <row r="192" spans="1:19" s="17" customFormat="1" ht="45" x14ac:dyDescent="0.25">
      <c r="A192" s="8">
        <v>487</v>
      </c>
      <c r="B192" s="8" t="s">
        <v>11</v>
      </c>
      <c r="C192" s="8" t="s">
        <v>12</v>
      </c>
      <c r="D192" s="8">
        <v>21388</v>
      </c>
      <c r="E192" s="10" t="s">
        <v>792</v>
      </c>
      <c r="F192" s="10" t="s">
        <v>792</v>
      </c>
      <c r="G192" s="10" t="s">
        <v>795</v>
      </c>
      <c r="H192" s="15">
        <f>(H193/H194)*100</f>
        <v>-997.00000000000011</v>
      </c>
      <c r="I192" s="8" t="s">
        <v>10</v>
      </c>
      <c r="J192" s="15">
        <f>(J193/J194)*100</f>
        <v>100</v>
      </c>
      <c r="K192" s="8" t="s">
        <v>10</v>
      </c>
      <c r="L192" s="22" t="s">
        <v>797</v>
      </c>
      <c r="M192" s="46">
        <f>(M193/M194)*100</f>
        <v>0</v>
      </c>
      <c r="N192" s="46">
        <f>(N193/N194)*100</f>
        <v>51.764705882352949</v>
      </c>
      <c r="O192" s="46">
        <f>(O193/O194)*100</f>
        <v>51.764705882352949</v>
      </c>
      <c r="P192" s="46">
        <f>(P193/P194)*100</f>
        <v>100</v>
      </c>
      <c r="Q192" s="46">
        <f t="shared" ref="Q192:S192" si="60">(Q193/Q194)*100</f>
        <v>100</v>
      </c>
      <c r="R192" s="46">
        <f t="shared" si="60"/>
        <v>100</v>
      </c>
      <c r="S192" s="46">
        <f t="shared" si="60"/>
        <v>100</v>
      </c>
    </row>
    <row r="193" spans="1:19" s="18" customFormat="1" ht="45" x14ac:dyDescent="0.25">
      <c r="A193" s="9">
        <v>487</v>
      </c>
      <c r="B193" s="9" t="s">
        <v>11</v>
      </c>
      <c r="C193" s="9" t="s">
        <v>12</v>
      </c>
      <c r="D193" s="9">
        <v>21388</v>
      </c>
      <c r="E193" s="11" t="s">
        <v>792</v>
      </c>
      <c r="F193" s="11" t="s">
        <v>796</v>
      </c>
      <c r="G193" s="11"/>
      <c r="H193" s="9">
        <v>-9.9700000000000006</v>
      </c>
      <c r="I193" s="9" t="s">
        <v>794</v>
      </c>
      <c r="J193" s="9">
        <v>130</v>
      </c>
      <c r="K193" s="9" t="s">
        <v>794</v>
      </c>
      <c r="L193" s="20" t="s">
        <v>797</v>
      </c>
      <c r="M193" s="43">
        <v>0</v>
      </c>
      <c r="N193" s="43">
        <v>88</v>
      </c>
      <c r="O193" s="43">
        <v>88</v>
      </c>
      <c r="P193" s="43">
        <v>170</v>
      </c>
      <c r="Q193" s="43">
        <v>170</v>
      </c>
      <c r="R193" s="43">
        <v>170</v>
      </c>
      <c r="S193" s="43">
        <v>170</v>
      </c>
    </row>
    <row r="194" spans="1:19" s="18" customFormat="1" ht="45" x14ac:dyDescent="0.25">
      <c r="A194" s="9">
        <v>487</v>
      </c>
      <c r="B194" s="9" t="s">
        <v>11</v>
      </c>
      <c r="C194" s="9" t="s">
        <v>12</v>
      </c>
      <c r="D194" s="9">
        <v>21388</v>
      </c>
      <c r="E194" s="11" t="s">
        <v>792</v>
      </c>
      <c r="F194" s="11" t="s">
        <v>793</v>
      </c>
      <c r="G194" s="11"/>
      <c r="H194" s="9">
        <v>1</v>
      </c>
      <c r="I194" s="9" t="s">
        <v>794</v>
      </c>
      <c r="J194" s="9">
        <v>130</v>
      </c>
      <c r="K194" s="9" t="s">
        <v>794</v>
      </c>
      <c r="L194" s="20" t="s">
        <v>797</v>
      </c>
      <c r="M194" s="43">
        <v>170</v>
      </c>
      <c r="N194" s="43">
        <v>170</v>
      </c>
      <c r="O194" s="43">
        <v>170</v>
      </c>
      <c r="P194" s="43">
        <v>170</v>
      </c>
      <c r="Q194" s="43">
        <v>170</v>
      </c>
      <c r="R194" s="43">
        <v>170</v>
      </c>
      <c r="S194" s="43">
        <v>170</v>
      </c>
    </row>
    <row r="195" spans="1:19" s="18" customFormat="1" ht="45" x14ac:dyDescent="0.25">
      <c r="A195" s="8">
        <v>487</v>
      </c>
      <c r="B195" s="8" t="s">
        <v>11</v>
      </c>
      <c r="C195" s="8" t="s">
        <v>12</v>
      </c>
      <c r="D195" s="8">
        <v>22260</v>
      </c>
      <c r="E195" s="10" t="s">
        <v>411</v>
      </c>
      <c r="F195" s="10" t="s">
        <v>411</v>
      </c>
      <c r="G195" s="10" t="s">
        <v>410</v>
      </c>
      <c r="H195" s="15">
        <f>(H196/H197)*100</f>
        <v>-997.00000000000011</v>
      </c>
      <c r="I195" s="8" t="s">
        <v>10</v>
      </c>
      <c r="J195" s="15">
        <f>(J196/J197)*100</f>
        <v>100</v>
      </c>
      <c r="K195" s="8" t="s">
        <v>10</v>
      </c>
      <c r="L195" s="19" t="s">
        <v>798</v>
      </c>
      <c r="M195" s="46">
        <v>0</v>
      </c>
      <c r="N195" s="46">
        <v>0</v>
      </c>
      <c r="O195" s="46">
        <v>0</v>
      </c>
      <c r="P195" s="46">
        <v>0</v>
      </c>
      <c r="Q195" s="46">
        <v>0</v>
      </c>
      <c r="R195" s="46">
        <v>0</v>
      </c>
      <c r="S195" s="46">
        <v>0</v>
      </c>
    </row>
    <row r="196" spans="1:19" s="18" customFormat="1" ht="45" x14ac:dyDescent="0.25">
      <c r="A196" s="9">
        <v>487</v>
      </c>
      <c r="B196" s="9" t="s">
        <v>11</v>
      </c>
      <c r="C196" s="9" t="s">
        <v>12</v>
      </c>
      <c r="D196" s="9">
        <v>22260</v>
      </c>
      <c r="E196" s="11" t="s">
        <v>411</v>
      </c>
      <c r="F196" s="11" t="s">
        <v>412</v>
      </c>
      <c r="G196" s="11"/>
      <c r="H196" s="9">
        <v>-9.9700000000000006</v>
      </c>
      <c r="I196" s="9" t="s">
        <v>414</v>
      </c>
      <c r="J196" s="9">
        <v>1</v>
      </c>
      <c r="K196" s="9" t="s">
        <v>414</v>
      </c>
      <c r="L196" s="20" t="s">
        <v>798</v>
      </c>
      <c r="M196" s="43"/>
      <c r="N196" s="43"/>
      <c r="O196" s="43"/>
      <c r="P196" s="43"/>
      <c r="Q196" s="43"/>
      <c r="R196" s="43"/>
      <c r="S196" s="43"/>
    </row>
    <row r="197" spans="1:19" s="18" customFormat="1" ht="45" x14ac:dyDescent="0.25">
      <c r="A197" s="9">
        <v>487</v>
      </c>
      <c r="B197" s="9" t="s">
        <v>11</v>
      </c>
      <c r="C197" s="9" t="s">
        <v>12</v>
      </c>
      <c r="D197" s="9">
        <v>22260</v>
      </c>
      <c r="E197" s="11" t="s">
        <v>411</v>
      </c>
      <c r="F197" s="11" t="s">
        <v>413</v>
      </c>
      <c r="G197" s="11"/>
      <c r="H197" s="9">
        <v>1</v>
      </c>
      <c r="I197" s="9" t="s">
        <v>414</v>
      </c>
      <c r="J197" s="9">
        <v>1</v>
      </c>
      <c r="K197" s="9" t="s">
        <v>414</v>
      </c>
      <c r="L197" s="20" t="s">
        <v>798</v>
      </c>
      <c r="M197" s="43"/>
      <c r="N197" s="43"/>
      <c r="O197" s="43"/>
      <c r="P197" s="43"/>
      <c r="Q197" s="43"/>
      <c r="R197" s="43"/>
      <c r="S197" s="43"/>
    </row>
    <row r="198" spans="1:19" s="17" customFormat="1" ht="45" x14ac:dyDescent="0.25">
      <c r="A198" s="8">
        <v>487</v>
      </c>
      <c r="B198" s="8" t="s">
        <v>8</v>
      </c>
      <c r="C198" s="8" t="s">
        <v>9</v>
      </c>
      <c r="D198" s="8">
        <v>21392</v>
      </c>
      <c r="E198" s="10" t="s">
        <v>415</v>
      </c>
      <c r="F198" s="10" t="s">
        <v>415</v>
      </c>
      <c r="G198" s="10" t="s">
        <v>800</v>
      </c>
      <c r="H198" s="15">
        <f>(H199/H200)*100</f>
        <v>100</v>
      </c>
      <c r="I198" s="8" t="s">
        <v>10</v>
      </c>
      <c r="J198" s="15">
        <f>(J199/J200)*100</f>
        <v>100</v>
      </c>
      <c r="K198" s="8" t="s">
        <v>10</v>
      </c>
      <c r="L198" s="22" t="s">
        <v>799</v>
      </c>
      <c r="M198" s="46">
        <v>-998</v>
      </c>
      <c r="N198" s="46">
        <f>(N199/N200)*100</f>
        <v>100</v>
      </c>
      <c r="O198" s="46">
        <f>(O199/O200)*100</f>
        <v>100</v>
      </c>
      <c r="P198" s="46">
        <v>-998</v>
      </c>
      <c r="Q198" s="46">
        <f t="shared" ref="Q198:S198" si="61">(Q199/Q200)*100</f>
        <v>100</v>
      </c>
      <c r="R198" s="46">
        <f t="shared" si="61"/>
        <v>100</v>
      </c>
      <c r="S198" s="46">
        <f t="shared" si="61"/>
        <v>100</v>
      </c>
    </row>
    <row r="199" spans="1:19" s="18" customFormat="1" ht="45" x14ac:dyDescent="0.25">
      <c r="A199" s="9">
        <v>487</v>
      </c>
      <c r="B199" s="9" t="s">
        <v>8</v>
      </c>
      <c r="C199" s="9" t="s">
        <v>9</v>
      </c>
      <c r="D199" s="9">
        <v>21392</v>
      </c>
      <c r="E199" s="11" t="s">
        <v>415</v>
      </c>
      <c r="F199" s="11" t="s">
        <v>416</v>
      </c>
      <c r="G199" s="11"/>
      <c r="H199" s="9">
        <v>12</v>
      </c>
      <c r="I199" s="9" t="s">
        <v>295</v>
      </c>
      <c r="J199" s="9">
        <v>30</v>
      </c>
      <c r="K199" s="9" t="s">
        <v>295</v>
      </c>
      <c r="L199" s="20" t="s">
        <v>799</v>
      </c>
      <c r="M199" s="43"/>
      <c r="N199" s="36">
        <v>10</v>
      </c>
      <c r="O199" s="36">
        <v>10</v>
      </c>
      <c r="P199" s="36"/>
      <c r="Q199" s="36">
        <v>12</v>
      </c>
      <c r="R199" s="36">
        <v>12</v>
      </c>
      <c r="S199" s="36">
        <v>12</v>
      </c>
    </row>
    <row r="200" spans="1:19" s="18" customFormat="1" ht="45" x14ac:dyDescent="0.25">
      <c r="A200" s="9">
        <v>487</v>
      </c>
      <c r="B200" s="9" t="s">
        <v>8</v>
      </c>
      <c r="C200" s="9" t="s">
        <v>9</v>
      </c>
      <c r="D200" s="9">
        <v>21392</v>
      </c>
      <c r="E200" s="11" t="s">
        <v>415</v>
      </c>
      <c r="F200" s="11" t="s">
        <v>417</v>
      </c>
      <c r="G200" s="11"/>
      <c r="H200" s="9">
        <v>12</v>
      </c>
      <c r="I200" s="9" t="s">
        <v>295</v>
      </c>
      <c r="J200" s="9">
        <v>30</v>
      </c>
      <c r="K200" s="9" t="s">
        <v>295</v>
      </c>
      <c r="L200" s="20" t="s">
        <v>801</v>
      </c>
      <c r="M200" s="43"/>
      <c r="N200" s="36">
        <v>10</v>
      </c>
      <c r="O200" s="36">
        <v>10</v>
      </c>
      <c r="P200" s="36"/>
      <c r="Q200" s="36">
        <v>12</v>
      </c>
      <c r="R200" s="36">
        <v>12</v>
      </c>
      <c r="S200" s="36">
        <v>12</v>
      </c>
    </row>
    <row r="201" spans="1:19" s="17" customFormat="1" ht="56.25" x14ac:dyDescent="0.25">
      <c r="A201" s="8">
        <v>487</v>
      </c>
      <c r="B201" s="8" t="s">
        <v>11</v>
      </c>
      <c r="C201" s="8" t="s">
        <v>12</v>
      </c>
      <c r="D201" s="8">
        <v>21396</v>
      </c>
      <c r="E201" s="10" t="s">
        <v>418</v>
      </c>
      <c r="F201" s="10" t="s">
        <v>419</v>
      </c>
      <c r="G201" s="10" t="s">
        <v>388</v>
      </c>
      <c r="H201" s="15">
        <f>(H202/H203)*100</f>
        <v>57.142857142857139</v>
      </c>
      <c r="I201" s="8" t="s">
        <v>10</v>
      </c>
      <c r="J201" s="15">
        <f>(J202/J203)*100</f>
        <v>75</v>
      </c>
      <c r="K201" s="8" t="s">
        <v>10</v>
      </c>
      <c r="L201" s="22" t="s">
        <v>802</v>
      </c>
      <c r="M201" s="46">
        <v>0</v>
      </c>
      <c r="N201" s="46">
        <v>0</v>
      </c>
      <c r="O201" s="46">
        <v>0</v>
      </c>
      <c r="P201" s="46">
        <v>0</v>
      </c>
      <c r="Q201" s="15">
        <f t="shared" ref="Q201:S201" si="62">(Q202/Q203)*100</f>
        <v>57.142857142857139</v>
      </c>
      <c r="R201" s="15">
        <f t="shared" si="62"/>
        <v>57.142857142857139</v>
      </c>
      <c r="S201" s="15">
        <f t="shared" si="62"/>
        <v>57.142857142857139</v>
      </c>
    </row>
    <row r="202" spans="1:19" s="18" customFormat="1" ht="45" x14ac:dyDescent="0.25">
      <c r="A202" s="9">
        <v>487</v>
      </c>
      <c r="B202" s="9" t="s">
        <v>11</v>
      </c>
      <c r="C202" s="9" t="s">
        <v>12</v>
      </c>
      <c r="D202" s="9">
        <v>21396</v>
      </c>
      <c r="E202" s="11" t="s">
        <v>419</v>
      </c>
      <c r="F202" s="11" t="s">
        <v>816</v>
      </c>
      <c r="G202" s="11"/>
      <c r="H202" s="35">
        <v>8</v>
      </c>
      <c r="I202" s="9" t="s">
        <v>275</v>
      </c>
      <c r="J202" s="9">
        <v>15</v>
      </c>
      <c r="K202" s="9" t="s">
        <v>275</v>
      </c>
      <c r="L202" s="20" t="s">
        <v>803</v>
      </c>
      <c r="M202" s="43"/>
      <c r="N202" s="43"/>
      <c r="O202" s="43"/>
      <c r="P202" s="43"/>
      <c r="Q202" s="9">
        <v>8</v>
      </c>
      <c r="R202" s="9">
        <v>8</v>
      </c>
      <c r="S202" s="9">
        <v>8</v>
      </c>
    </row>
    <row r="203" spans="1:19" s="18" customFormat="1" ht="45" x14ac:dyDescent="0.25">
      <c r="A203" s="9">
        <v>487</v>
      </c>
      <c r="B203" s="9" t="s">
        <v>11</v>
      </c>
      <c r="C203" s="9" t="s">
        <v>12</v>
      </c>
      <c r="D203" s="9">
        <v>21396</v>
      </c>
      <c r="E203" s="11" t="s">
        <v>419</v>
      </c>
      <c r="F203" s="11" t="s">
        <v>420</v>
      </c>
      <c r="G203" s="11"/>
      <c r="H203" s="35">
        <v>14</v>
      </c>
      <c r="I203" s="9" t="s">
        <v>275</v>
      </c>
      <c r="J203" s="9">
        <v>20</v>
      </c>
      <c r="K203" s="9" t="s">
        <v>275</v>
      </c>
      <c r="L203" s="20" t="s">
        <v>804</v>
      </c>
      <c r="M203" s="43"/>
      <c r="N203" s="43"/>
      <c r="O203" s="43"/>
      <c r="P203" s="43"/>
      <c r="Q203" s="9">
        <v>14</v>
      </c>
      <c r="R203" s="9">
        <v>14</v>
      </c>
      <c r="S203" s="9">
        <v>14</v>
      </c>
    </row>
    <row r="204" spans="1:19" s="17" customFormat="1" ht="67.5" x14ac:dyDescent="0.25">
      <c r="A204" s="8">
        <v>487</v>
      </c>
      <c r="B204" s="8" t="s">
        <v>11</v>
      </c>
      <c r="C204" s="8" t="s">
        <v>12</v>
      </c>
      <c r="D204" s="8">
        <v>21398</v>
      </c>
      <c r="E204" s="10" t="s">
        <v>421</v>
      </c>
      <c r="F204" s="10" t="s">
        <v>421</v>
      </c>
      <c r="G204" s="10" t="s">
        <v>389</v>
      </c>
      <c r="H204" s="15">
        <f>(H205/H206)*100</f>
        <v>100</v>
      </c>
      <c r="I204" s="8" t="s">
        <v>10</v>
      </c>
      <c r="J204" s="15">
        <f>(J205/J206)*100</f>
        <v>100</v>
      </c>
      <c r="K204" s="8" t="s">
        <v>10</v>
      </c>
      <c r="L204" s="22" t="s">
        <v>805</v>
      </c>
      <c r="M204" s="46">
        <f>(M205/M206)*100</f>
        <v>0</v>
      </c>
      <c r="N204" s="46">
        <f>(N205/N206)*100</f>
        <v>33.333333333333329</v>
      </c>
      <c r="O204" s="46">
        <f>(O205/O206)*100</f>
        <v>33.333333333333329</v>
      </c>
      <c r="P204" s="46">
        <f>(P205/P206)*100</f>
        <v>33.333333333333329</v>
      </c>
      <c r="Q204" s="46">
        <f t="shared" ref="Q204:S204" si="63">(Q205/Q206)*100</f>
        <v>100</v>
      </c>
      <c r="R204" s="46">
        <f t="shared" si="63"/>
        <v>100</v>
      </c>
      <c r="S204" s="46">
        <f t="shared" si="63"/>
        <v>100</v>
      </c>
    </row>
    <row r="205" spans="1:19" s="18" customFormat="1" ht="45" x14ac:dyDescent="0.25">
      <c r="A205" s="9">
        <v>487</v>
      </c>
      <c r="B205" s="9" t="s">
        <v>11</v>
      </c>
      <c r="C205" s="9" t="s">
        <v>12</v>
      </c>
      <c r="D205" s="9">
        <v>21398</v>
      </c>
      <c r="E205" s="11" t="s">
        <v>421</v>
      </c>
      <c r="F205" s="11" t="s">
        <v>422</v>
      </c>
      <c r="G205" s="11"/>
      <c r="H205" s="9">
        <v>12</v>
      </c>
      <c r="I205" s="9" t="s">
        <v>303</v>
      </c>
      <c r="J205" s="9">
        <v>30</v>
      </c>
      <c r="K205" s="9" t="s">
        <v>303</v>
      </c>
      <c r="L205" s="20" t="s">
        <v>805</v>
      </c>
      <c r="M205" s="43">
        <v>0</v>
      </c>
      <c r="N205" s="36">
        <v>10</v>
      </c>
      <c r="O205" s="36">
        <v>10</v>
      </c>
      <c r="P205" s="36">
        <v>10</v>
      </c>
      <c r="Q205" s="36">
        <v>30</v>
      </c>
      <c r="R205" s="36">
        <v>30</v>
      </c>
      <c r="S205" s="36">
        <v>30</v>
      </c>
    </row>
    <row r="206" spans="1:19" s="18" customFormat="1" ht="45" x14ac:dyDescent="0.25">
      <c r="A206" s="9">
        <v>487</v>
      </c>
      <c r="B206" s="9" t="s">
        <v>11</v>
      </c>
      <c r="C206" s="9" t="s">
        <v>12</v>
      </c>
      <c r="D206" s="9">
        <v>21398</v>
      </c>
      <c r="E206" s="11" t="s">
        <v>421</v>
      </c>
      <c r="F206" s="11" t="s">
        <v>423</v>
      </c>
      <c r="G206" s="11"/>
      <c r="H206" s="9">
        <v>12</v>
      </c>
      <c r="I206" s="9" t="s">
        <v>303</v>
      </c>
      <c r="J206" s="9">
        <v>30</v>
      </c>
      <c r="K206" s="9" t="s">
        <v>303</v>
      </c>
      <c r="L206" s="20" t="s">
        <v>806</v>
      </c>
      <c r="M206" s="36">
        <v>30</v>
      </c>
      <c r="N206" s="36">
        <v>30</v>
      </c>
      <c r="O206" s="36">
        <v>30</v>
      </c>
      <c r="P206" s="36">
        <v>30</v>
      </c>
      <c r="Q206" s="36">
        <v>30</v>
      </c>
      <c r="R206" s="36">
        <v>30</v>
      </c>
      <c r="S206" s="36">
        <v>30</v>
      </c>
    </row>
    <row r="207" spans="1:19" s="18" customFormat="1" ht="56.25" x14ac:dyDescent="0.25">
      <c r="A207" s="8">
        <v>487</v>
      </c>
      <c r="B207" s="8" t="s">
        <v>11</v>
      </c>
      <c r="C207" s="8" t="s">
        <v>12</v>
      </c>
      <c r="D207" s="8">
        <v>22261</v>
      </c>
      <c r="E207" s="10" t="s">
        <v>424</v>
      </c>
      <c r="F207" s="10" t="s">
        <v>424</v>
      </c>
      <c r="G207" s="10" t="s">
        <v>425</v>
      </c>
      <c r="H207" s="15">
        <f>(H208/H209)*100</f>
        <v>100</v>
      </c>
      <c r="I207" s="8" t="s">
        <v>10</v>
      </c>
      <c r="J207" s="15">
        <f>(J208/J209)*100</f>
        <v>100</v>
      </c>
      <c r="K207" s="8" t="s">
        <v>10</v>
      </c>
      <c r="L207" s="19" t="s">
        <v>801</v>
      </c>
      <c r="M207" s="46">
        <v>0</v>
      </c>
      <c r="N207" s="46">
        <f>(N208/N209)*100</f>
        <v>100</v>
      </c>
      <c r="O207" s="46">
        <f>(O208/O209)*100</f>
        <v>100</v>
      </c>
      <c r="P207" s="46">
        <f>(P208/P209)*100</f>
        <v>100</v>
      </c>
      <c r="Q207" s="46">
        <f t="shared" ref="Q207:S207" si="64">(Q208/Q209)*100</f>
        <v>100</v>
      </c>
      <c r="R207" s="46">
        <f t="shared" si="64"/>
        <v>100</v>
      </c>
      <c r="S207" s="46">
        <f t="shared" si="64"/>
        <v>100</v>
      </c>
    </row>
    <row r="208" spans="1:19" s="18" customFormat="1" ht="45" x14ac:dyDescent="0.25">
      <c r="A208" s="9">
        <v>487</v>
      </c>
      <c r="B208" s="9" t="s">
        <v>11</v>
      </c>
      <c r="C208" s="9" t="s">
        <v>12</v>
      </c>
      <c r="D208" s="9">
        <v>22261</v>
      </c>
      <c r="E208" s="11" t="s">
        <v>424</v>
      </c>
      <c r="F208" s="11" t="s">
        <v>426</v>
      </c>
      <c r="G208" s="11"/>
      <c r="H208" s="9">
        <v>12</v>
      </c>
      <c r="I208" s="9" t="s">
        <v>283</v>
      </c>
      <c r="J208" s="9">
        <v>30</v>
      </c>
      <c r="K208" s="9" t="s">
        <v>283</v>
      </c>
      <c r="L208" s="20" t="s">
        <v>801</v>
      </c>
      <c r="M208" s="43"/>
      <c r="N208" s="36">
        <v>10</v>
      </c>
      <c r="O208" s="36">
        <v>10</v>
      </c>
      <c r="P208" s="36">
        <v>10</v>
      </c>
      <c r="Q208" s="36">
        <v>12</v>
      </c>
      <c r="R208" s="36">
        <v>12</v>
      </c>
      <c r="S208" s="36">
        <v>12</v>
      </c>
    </row>
    <row r="209" spans="1:19" s="18" customFormat="1" ht="45" x14ac:dyDescent="0.25">
      <c r="A209" s="9">
        <v>487</v>
      </c>
      <c r="B209" s="9" t="s">
        <v>11</v>
      </c>
      <c r="C209" s="9" t="s">
        <v>12</v>
      </c>
      <c r="D209" s="9">
        <v>22261</v>
      </c>
      <c r="E209" s="11" t="s">
        <v>424</v>
      </c>
      <c r="F209" s="11" t="s">
        <v>427</v>
      </c>
      <c r="G209" s="11"/>
      <c r="H209" s="9">
        <v>12</v>
      </c>
      <c r="I209" s="9" t="s">
        <v>283</v>
      </c>
      <c r="J209" s="9">
        <v>30</v>
      </c>
      <c r="K209" s="9" t="s">
        <v>283</v>
      </c>
      <c r="L209" s="20" t="s">
        <v>801</v>
      </c>
      <c r="M209" s="43"/>
      <c r="N209" s="36">
        <v>10</v>
      </c>
      <c r="O209" s="36">
        <v>10</v>
      </c>
      <c r="P209" s="36">
        <v>10</v>
      </c>
      <c r="Q209" s="36">
        <v>12</v>
      </c>
      <c r="R209" s="36">
        <v>12</v>
      </c>
      <c r="S209" s="36">
        <v>12</v>
      </c>
    </row>
    <row r="210" spans="1:19" s="17" customFormat="1" ht="67.5" x14ac:dyDescent="0.25">
      <c r="A210" s="8">
        <v>487</v>
      </c>
      <c r="B210" s="8" t="s">
        <v>8</v>
      </c>
      <c r="C210" s="8" t="s">
        <v>9</v>
      </c>
      <c r="D210" s="8">
        <v>21402</v>
      </c>
      <c r="E210" s="10" t="s">
        <v>839</v>
      </c>
      <c r="F210" s="10" t="s">
        <v>428</v>
      </c>
      <c r="G210" s="10" t="s">
        <v>384</v>
      </c>
      <c r="H210" s="15">
        <f>(H211/H212)*100</f>
        <v>-997.00000000000011</v>
      </c>
      <c r="I210" s="8" t="s">
        <v>10</v>
      </c>
      <c r="J210" s="46">
        <f>(J211/J212)*100</f>
        <v>100</v>
      </c>
      <c r="K210" s="8" t="s">
        <v>10</v>
      </c>
      <c r="L210" s="22" t="s">
        <v>807</v>
      </c>
      <c r="M210" s="46">
        <v>-998</v>
      </c>
      <c r="N210" s="47">
        <f>(N211/N212)*100</f>
        <v>0</v>
      </c>
      <c r="O210" s="47">
        <f>(O211/O212)*100</f>
        <v>0</v>
      </c>
      <c r="P210" s="47">
        <f>(P211/P212)*100</f>
        <v>75</v>
      </c>
      <c r="Q210" s="47">
        <f t="shared" ref="Q210:S210" si="65">(Q211/Q212)*100</f>
        <v>100</v>
      </c>
      <c r="R210" s="47">
        <f t="shared" si="65"/>
        <v>100</v>
      </c>
      <c r="S210" s="47">
        <f t="shared" si="65"/>
        <v>100</v>
      </c>
    </row>
    <row r="211" spans="1:19" s="18" customFormat="1" ht="56.25" x14ac:dyDescent="0.25">
      <c r="A211" s="9">
        <v>487</v>
      </c>
      <c r="B211" s="9" t="s">
        <v>8</v>
      </c>
      <c r="C211" s="9" t="s">
        <v>9</v>
      </c>
      <c r="D211" s="9">
        <v>21402</v>
      </c>
      <c r="E211" s="11" t="s">
        <v>428</v>
      </c>
      <c r="F211" s="11" t="s">
        <v>429</v>
      </c>
      <c r="G211" s="11"/>
      <c r="H211" s="9">
        <v>-9.9700000000000006</v>
      </c>
      <c r="I211" s="9" t="s">
        <v>295</v>
      </c>
      <c r="J211" s="9">
        <v>3</v>
      </c>
      <c r="K211" s="9" t="s">
        <v>295</v>
      </c>
      <c r="L211" s="20" t="s">
        <v>807</v>
      </c>
      <c r="M211" s="43"/>
      <c r="N211" s="36">
        <v>0</v>
      </c>
      <c r="O211" s="36">
        <v>0</v>
      </c>
      <c r="P211" s="36">
        <v>3</v>
      </c>
      <c r="Q211" s="36">
        <v>4</v>
      </c>
      <c r="R211" s="36">
        <v>4</v>
      </c>
      <c r="S211" s="36">
        <v>4</v>
      </c>
    </row>
    <row r="212" spans="1:19" s="18" customFormat="1" ht="56.25" x14ac:dyDescent="0.25">
      <c r="A212" s="9">
        <v>487</v>
      </c>
      <c r="B212" s="9" t="s">
        <v>8</v>
      </c>
      <c r="C212" s="9" t="s">
        <v>9</v>
      </c>
      <c r="D212" s="9">
        <v>21402</v>
      </c>
      <c r="E212" s="11" t="s">
        <v>428</v>
      </c>
      <c r="F212" s="11" t="s">
        <v>430</v>
      </c>
      <c r="G212" s="11"/>
      <c r="H212" s="9">
        <v>1</v>
      </c>
      <c r="I212" s="9" t="s">
        <v>295</v>
      </c>
      <c r="J212" s="9">
        <v>3</v>
      </c>
      <c r="K212" s="9" t="s">
        <v>295</v>
      </c>
      <c r="L212" s="20" t="s">
        <v>807</v>
      </c>
      <c r="M212" s="43"/>
      <c r="N212" s="36">
        <v>1</v>
      </c>
      <c r="O212" s="36">
        <v>1</v>
      </c>
      <c r="P212" s="36">
        <v>4</v>
      </c>
      <c r="Q212" s="36">
        <v>4</v>
      </c>
      <c r="R212" s="36">
        <v>4</v>
      </c>
      <c r="S212" s="36">
        <v>4</v>
      </c>
    </row>
    <row r="213" spans="1:19" s="17" customFormat="1" ht="45" x14ac:dyDescent="0.25">
      <c r="A213" s="8">
        <v>487</v>
      </c>
      <c r="B213" s="8" t="s">
        <v>11</v>
      </c>
      <c r="C213" s="8" t="s">
        <v>12</v>
      </c>
      <c r="D213" s="8">
        <v>21405</v>
      </c>
      <c r="E213" s="10" t="s">
        <v>840</v>
      </c>
      <c r="F213" s="10" t="s">
        <v>431</v>
      </c>
      <c r="G213" s="10" t="s">
        <v>390</v>
      </c>
      <c r="H213" s="15">
        <f>(H214/H215)*100</f>
        <v>-997.00000000000011</v>
      </c>
      <c r="I213" s="8" t="s">
        <v>10</v>
      </c>
      <c r="J213" s="47">
        <f>(J214/J215)*100</f>
        <v>100</v>
      </c>
      <c r="K213" s="8" t="s">
        <v>10</v>
      </c>
      <c r="L213" s="22" t="s">
        <v>809</v>
      </c>
      <c r="M213" s="46">
        <v>0</v>
      </c>
      <c r="N213" s="47">
        <f>(N214/N215)*100</f>
        <v>100</v>
      </c>
      <c r="O213" s="47">
        <f>(O214/O215)*100</f>
        <v>100</v>
      </c>
      <c r="P213" s="47">
        <f>(P214/P215)*100</f>
        <v>100</v>
      </c>
      <c r="Q213" s="47">
        <f t="shared" ref="Q213:S213" si="66">(Q214/Q215)*100</f>
        <v>100</v>
      </c>
      <c r="R213" s="47">
        <f t="shared" si="66"/>
        <v>100</v>
      </c>
      <c r="S213" s="47">
        <f t="shared" si="66"/>
        <v>100</v>
      </c>
    </row>
    <row r="214" spans="1:19" s="18" customFormat="1" ht="56.25" x14ac:dyDescent="0.25">
      <c r="A214" s="9">
        <v>487</v>
      </c>
      <c r="B214" s="9" t="s">
        <v>11</v>
      </c>
      <c r="C214" s="9" t="s">
        <v>12</v>
      </c>
      <c r="D214" s="9">
        <v>21405</v>
      </c>
      <c r="E214" s="11" t="s">
        <v>431</v>
      </c>
      <c r="F214" s="11" t="s">
        <v>432</v>
      </c>
      <c r="G214" s="11"/>
      <c r="H214" s="9">
        <v>-9.9700000000000006</v>
      </c>
      <c r="I214" s="9" t="s">
        <v>271</v>
      </c>
      <c r="J214" s="9">
        <v>3</v>
      </c>
      <c r="K214" s="9" t="s">
        <v>271</v>
      </c>
      <c r="L214" s="20" t="s">
        <v>809</v>
      </c>
      <c r="M214" s="43"/>
      <c r="N214" s="36">
        <v>1</v>
      </c>
      <c r="O214" s="36">
        <v>1</v>
      </c>
      <c r="P214" s="36">
        <v>3</v>
      </c>
      <c r="Q214" s="36">
        <v>4</v>
      </c>
      <c r="R214" s="36">
        <v>4</v>
      </c>
      <c r="S214" s="36">
        <v>4</v>
      </c>
    </row>
    <row r="215" spans="1:19" s="18" customFormat="1" ht="45" x14ac:dyDescent="0.25">
      <c r="A215" s="9">
        <v>487</v>
      </c>
      <c r="B215" s="9" t="s">
        <v>11</v>
      </c>
      <c r="C215" s="9" t="s">
        <v>12</v>
      </c>
      <c r="D215" s="9">
        <v>21405</v>
      </c>
      <c r="E215" s="11" t="s">
        <v>431</v>
      </c>
      <c r="F215" s="11" t="s">
        <v>433</v>
      </c>
      <c r="G215" s="11"/>
      <c r="H215" s="9">
        <v>1</v>
      </c>
      <c r="I215" s="9" t="s">
        <v>271</v>
      </c>
      <c r="J215" s="9">
        <v>3</v>
      </c>
      <c r="K215" s="9" t="s">
        <v>271</v>
      </c>
      <c r="L215" s="20" t="s">
        <v>810</v>
      </c>
      <c r="M215" s="43"/>
      <c r="N215" s="36">
        <v>1</v>
      </c>
      <c r="O215" s="36">
        <v>1</v>
      </c>
      <c r="P215" s="36">
        <v>3</v>
      </c>
      <c r="Q215" s="36">
        <v>4</v>
      </c>
      <c r="R215" s="36">
        <v>4</v>
      </c>
      <c r="S215" s="36">
        <v>4</v>
      </c>
    </row>
    <row r="216" spans="1:19" s="17" customFormat="1" ht="56.25" x14ac:dyDescent="0.25">
      <c r="A216" s="8">
        <v>487</v>
      </c>
      <c r="B216" s="8" t="s">
        <v>11</v>
      </c>
      <c r="C216" s="8" t="s">
        <v>12</v>
      </c>
      <c r="D216" s="8">
        <v>21408</v>
      </c>
      <c r="E216" s="10" t="s">
        <v>808</v>
      </c>
      <c r="F216" s="10" t="s">
        <v>434</v>
      </c>
      <c r="G216" s="10" t="s">
        <v>391</v>
      </c>
      <c r="H216" s="15">
        <f>(H217/H218)*100</f>
        <v>-997.00000000000011</v>
      </c>
      <c r="I216" s="8" t="s">
        <v>10</v>
      </c>
      <c r="J216" s="47">
        <f>(J217/J218)*100</f>
        <v>100</v>
      </c>
      <c r="K216" s="8" t="s">
        <v>10</v>
      </c>
      <c r="L216" s="22" t="s">
        <v>811</v>
      </c>
      <c r="M216" s="46">
        <v>0</v>
      </c>
      <c r="N216" s="47">
        <f>(N217/N218)*100</f>
        <v>33.333333333333329</v>
      </c>
      <c r="O216" s="47">
        <f>(O217/O218)*100</f>
        <v>33.333333333333329</v>
      </c>
      <c r="P216" s="47">
        <f>(P217/P218)*100</f>
        <v>100</v>
      </c>
      <c r="Q216" s="47">
        <f t="shared" ref="Q216:S216" si="67">(Q217/Q218)*100</f>
        <v>100</v>
      </c>
      <c r="R216" s="47">
        <f t="shared" si="67"/>
        <v>100</v>
      </c>
      <c r="S216" s="47">
        <f t="shared" si="67"/>
        <v>100</v>
      </c>
    </row>
    <row r="217" spans="1:19" s="18" customFormat="1" ht="45" x14ac:dyDescent="0.25">
      <c r="A217" s="9">
        <v>487</v>
      </c>
      <c r="B217" s="9" t="s">
        <v>11</v>
      </c>
      <c r="C217" s="9" t="s">
        <v>12</v>
      </c>
      <c r="D217" s="9">
        <v>21408</v>
      </c>
      <c r="E217" s="11" t="s">
        <v>434</v>
      </c>
      <c r="F217" s="11" t="s">
        <v>435</v>
      </c>
      <c r="G217" s="11"/>
      <c r="H217" s="9">
        <v>-9.9700000000000006</v>
      </c>
      <c r="I217" s="9" t="s">
        <v>283</v>
      </c>
      <c r="J217" s="9">
        <v>3</v>
      </c>
      <c r="K217" s="9" t="s">
        <v>283</v>
      </c>
      <c r="L217" s="20" t="s">
        <v>811</v>
      </c>
      <c r="M217" s="43"/>
      <c r="N217" s="36">
        <v>1</v>
      </c>
      <c r="O217" s="36">
        <v>1</v>
      </c>
      <c r="P217" s="36">
        <v>4</v>
      </c>
      <c r="Q217" s="36">
        <v>4</v>
      </c>
      <c r="R217" s="36">
        <v>4</v>
      </c>
      <c r="S217" s="36">
        <v>4</v>
      </c>
    </row>
    <row r="218" spans="1:19" s="18" customFormat="1" ht="45" x14ac:dyDescent="0.25">
      <c r="A218" s="9">
        <v>487</v>
      </c>
      <c r="B218" s="9" t="s">
        <v>11</v>
      </c>
      <c r="C218" s="9" t="s">
        <v>12</v>
      </c>
      <c r="D218" s="9">
        <v>21408</v>
      </c>
      <c r="E218" s="11" t="s">
        <v>434</v>
      </c>
      <c r="F218" s="11" t="s">
        <v>436</v>
      </c>
      <c r="G218" s="11"/>
      <c r="H218" s="9">
        <v>1</v>
      </c>
      <c r="I218" s="9" t="s">
        <v>283</v>
      </c>
      <c r="J218" s="9">
        <v>3</v>
      </c>
      <c r="K218" s="9" t="s">
        <v>283</v>
      </c>
      <c r="L218" s="20" t="s">
        <v>811</v>
      </c>
      <c r="M218" s="43"/>
      <c r="N218" s="36">
        <v>3</v>
      </c>
      <c r="O218" s="36">
        <v>3</v>
      </c>
      <c r="P218" s="36">
        <v>4</v>
      </c>
      <c r="Q218" s="36">
        <v>4</v>
      </c>
      <c r="R218" s="36">
        <v>4</v>
      </c>
      <c r="S218" s="36">
        <v>4</v>
      </c>
    </row>
    <row r="219" spans="1:19" s="18" customFormat="1" ht="67.5" x14ac:dyDescent="0.25">
      <c r="A219" s="31">
        <v>487</v>
      </c>
      <c r="B219" s="31" t="s">
        <v>11</v>
      </c>
      <c r="C219" s="31" t="s">
        <v>12</v>
      </c>
      <c r="D219" s="8">
        <v>22262</v>
      </c>
      <c r="E219" s="21" t="s">
        <v>780</v>
      </c>
      <c r="F219" s="21" t="s">
        <v>437</v>
      </c>
      <c r="G219" s="21" t="s">
        <v>438</v>
      </c>
      <c r="H219" s="15">
        <f>(H220/H221)*100</f>
        <v>-997.00000000000011</v>
      </c>
      <c r="I219" s="31" t="s">
        <v>10</v>
      </c>
      <c r="J219" s="46">
        <f>(J220/J221)*100</f>
        <v>100</v>
      </c>
      <c r="K219" s="31" t="s">
        <v>10</v>
      </c>
      <c r="L219" s="22" t="s">
        <v>812</v>
      </c>
      <c r="M219" s="46">
        <v>0</v>
      </c>
      <c r="N219" s="46">
        <f>(N220/N221)*100</f>
        <v>100</v>
      </c>
      <c r="O219" s="46">
        <f>(O220/O221)*100</f>
        <v>100</v>
      </c>
      <c r="P219" s="46">
        <f>(P220/P221)*100</f>
        <v>100</v>
      </c>
      <c r="Q219" s="46">
        <f t="shared" ref="Q219:S219" si="68">(Q220/Q221)*100</f>
        <v>100</v>
      </c>
      <c r="R219" s="46">
        <f t="shared" si="68"/>
        <v>100</v>
      </c>
      <c r="S219" s="46">
        <f t="shared" si="68"/>
        <v>100</v>
      </c>
    </row>
    <row r="220" spans="1:19" s="18" customFormat="1" ht="45" x14ac:dyDescent="0.25">
      <c r="A220" s="9">
        <v>487</v>
      </c>
      <c r="B220" s="9" t="s">
        <v>11</v>
      </c>
      <c r="C220" s="9" t="s">
        <v>12</v>
      </c>
      <c r="D220" s="9">
        <v>22262</v>
      </c>
      <c r="E220" s="11" t="s">
        <v>437</v>
      </c>
      <c r="F220" s="11" t="s">
        <v>439</v>
      </c>
      <c r="G220" s="11"/>
      <c r="H220" s="9">
        <v>-9.9700000000000006</v>
      </c>
      <c r="I220" s="9" t="s">
        <v>271</v>
      </c>
      <c r="J220" s="9">
        <v>3</v>
      </c>
      <c r="K220" s="9" t="s">
        <v>271</v>
      </c>
      <c r="L220" s="20" t="s">
        <v>812</v>
      </c>
      <c r="M220" s="43"/>
      <c r="N220" s="43">
        <v>1</v>
      </c>
      <c r="O220" s="43">
        <v>1</v>
      </c>
      <c r="P220" s="43">
        <v>3</v>
      </c>
      <c r="Q220" s="36">
        <v>4</v>
      </c>
      <c r="R220" s="36">
        <v>4</v>
      </c>
      <c r="S220" s="36">
        <v>4</v>
      </c>
    </row>
    <row r="221" spans="1:19" s="18" customFormat="1" ht="45" x14ac:dyDescent="0.25">
      <c r="A221" s="9">
        <v>487</v>
      </c>
      <c r="B221" s="9" t="s">
        <v>11</v>
      </c>
      <c r="C221" s="9" t="s">
        <v>12</v>
      </c>
      <c r="D221" s="9">
        <v>22262</v>
      </c>
      <c r="E221" s="11" t="s">
        <v>437</v>
      </c>
      <c r="F221" s="11" t="s">
        <v>440</v>
      </c>
      <c r="G221" s="11"/>
      <c r="H221" s="9">
        <v>1</v>
      </c>
      <c r="I221" s="9" t="s">
        <v>271</v>
      </c>
      <c r="J221" s="9">
        <v>3</v>
      </c>
      <c r="K221" s="9" t="s">
        <v>271</v>
      </c>
      <c r="L221" s="20" t="s">
        <v>806</v>
      </c>
      <c r="M221" s="43"/>
      <c r="N221" s="43">
        <v>1</v>
      </c>
      <c r="O221" s="43">
        <v>1</v>
      </c>
      <c r="P221" s="43">
        <v>3</v>
      </c>
      <c r="Q221" s="36">
        <v>4</v>
      </c>
      <c r="R221" s="36">
        <v>4</v>
      </c>
      <c r="S221" s="36">
        <v>4</v>
      </c>
    </row>
    <row r="222" spans="1:19" s="17" customFormat="1" ht="56.25" x14ac:dyDescent="0.25">
      <c r="A222" s="8">
        <v>488</v>
      </c>
      <c r="B222" s="8" t="s">
        <v>13</v>
      </c>
      <c r="C222" s="8" t="s">
        <v>14</v>
      </c>
      <c r="D222" s="8">
        <v>19960</v>
      </c>
      <c r="E222" s="10" t="s">
        <v>147</v>
      </c>
      <c r="F222" s="10" t="s">
        <v>147</v>
      </c>
      <c r="G222" s="10" t="s">
        <v>333</v>
      </c>
      <c r="H222" s="15">
        <f>(H223/H224)*100</f>
        <v>72.595851665619108</v>
      </c>
      <c r="I222" s="8" t="s">
        <v>10</v>
      </c>
      <c r="J222" s="8"/>
      <c r="K222" s="8" t="s">
        <v>10</v>
      </c>
      <c r="L222" s="22" t="s">
        <v>148</v>
      </c>
      <c r="M222" s="46">
        <v>-998</v>
      </c>
      <c r="N222" s="46">
        <v>-998</v>
      </c>
      <c r="O222" s="46">
        <v>-998</v>
      </c>
      <c r="P222" s="46">
        <v>-998</v>
      </c>
      <c r="Q222" s="46">
        <f>(Q223/Q224)*100</f>
        <v>80.811708718685466</v>
      </c>
      <c r="R222" s="46">
        <f t="shared" ref="R222:S222" si="69">(R223/R224)*100</f>
        <v>80.811708718685466</v>
      </c>
      <c r="S222" s="46">
        <f t="shared" si="69"/>
        <v>80.811708718685466</v>
      </c>
    </row>
    <row r="223" spans="1:19" s="18" customFormat="1" ht="56.25" x14ac:dyDescent="0.25">
      <c r="A223" s="9">
        <v>488</v>
      </c>
      <c r="B223" s="9" t="s">
        <v>13</v>
      </c>
      <c r="C223" s="9" t="s">
        <v>14</v>
      </c>
      <c r="D223" s="9">
        <v>19960</v>
      </c>
      <c r="E223" s="11" t="s">
        <v>147</v>
      </c>
      <c r="F223" s="11" t="s">
        <v>64</v>
      </c>
      <c r="G223" s="11"/>
      <c r="H223" s="9">
        <v>8085</v>
      </c>
      <c r="I223" s="9" t="s">
        <v>276</v>
      </c>
      <c r="J223" s="9"/>
      <c r="K223" s="9" t="s">
        <v>276</v>
      </c>
      <c r="L223" s="20" t="s">
        <v>148</v>
      </c>
      <c r="M223" s="43"/>
      <c r="N223" s="43"/>
      <c r="O223" s="43"/>
      <c r="P223" s="43"/>
      <c r="Q223" s="9">
        <v>9000</v>
      </c>
      <c r="R223" s="9">
        <v>9000</v>
      </c>
      <c r="S223" s="9">
        <v>9000</v>
      </c>
    </row>
    <row r="224" spans="1:19" s="18" customFormat="1" ht="56.25" x14ac:dyDescent="0.25">
      <c r="A224" s="9">
        <v>488</v>
      </c>
      <c r="B224" s="9" t="s">
        <v>13</v>
      </c>
      <c r="C224" s="9" t="s">
        <v>14</v>
      </c>
      <c r="D224" s="9">
        <v>19960</v>
      </c>
      <c r="E224" s="11" t="s">
        <v>147</v>
      </c>
      <c r="F224" s="11" t="s">
        <v>66</v>
      </c>
      <c r="G224" s="11"/>
      <c r="H224" s="9">
        <v>11137</v>
      </c>
      <c r="I224" s="9" t="s">
        <v>276</v>
      </c>
      <c r="J224" s="9">
        <v>11137</v>
      </c>
      <c r="K224" s="9" t="s">
        <v>276</v>
      </c>
      <c r="L224" s="20" t="s">
        <v>148</v>
      </c>
      <c r="M224" s="43"/>
      <c r="N224" s="43"/>
      <c r="O224" s="43"/>
      <c r="P224" s="43"/>
      <c r="Q224" s="9">
        <v>11137</v>
      </c>
      <c r="R224" s="9">
        <v>11137</v>
      </c>
      <c r="S224" s="9">
        <v>11137</v>
      </c>
    </row>
    <row r="225" spans="1:19" s="17" customFormat="1" ht="33.75" x14ac:dyDescent="0.25">
      <c r="A225" s="8">
        <v>488</v>
      </c>
      <c r="B225" s="8" t="s">
        <v>18</v>
      </c>
      <c r="C225" s="8" t="s">
        <v>14</v>
      </c>
      <c r="D225" s="8">
        <v>19955</v>
      </c>
      <c r="E225" s="10" t="s">
        <v>308</v>
      </c>
      <c r="F225" s="10" t="s">
        <v>308</v>
      </c>
      <c r="G225" s="10" t="s">
        <v>441</v>
      </c>
      <c r="H225" s="8">
        <v>1.97</v>
      </c>
      <c r="I225" s="8" t="s">
        <v>10</v>
      </c>
      <c r="J225" s="8">
        <v>1.87</v>
      </c>
      <c r="K225" s="8" t="s">
        <v>10</v>
      </c>
      <c r="L225" s="22" t="s">
        <v>843</v>
      </c>
      <c r="M225" s="46">
        <f>(M226/M227)*100</f>
        <v>1.490074171780797</v>
      </c>
      <c r="N225" s="46">
        <f>(N226/N227)*100</f>
        <v>2.1121400326132811</v>
      </c>
      <c r="O225" s="46">
        <f>(O226/O227)*100</f>
        <v>1.8258050473397736</v>
      </c>
      <c r="P225" s="46">
        <f>(P226/P227)*100</f>
        <v>2.1186206505156435</v>
      </c>
      <c r="Q225" s="46">
        <f>(Q226/Q227)*100</f>
        <v>1.8058213591083603</v>
      </c>
      <c r="R225" s="46">
        <f t="shared" ref="R225:S225" si="70">(R226/R227)*100</f>
        <v>1.9392812831256687</v>
      </c>
      <c r="S225" s="46">
        <f t="shared" si="70"/>
        <v>1.891571867180903</v>
      </c>
    </row>
    <row r="226" spans="1:19" s="18" customFormat="1" ht="33.75" x14ac:dyDescent="0.25">
      <c r="A226" s="9">
        <v>488</v>
      </c>
      <c r="B226" s="9" t="s">
        <v>18</v>
      </c>
      <c r="C226" s="9" t="s">
        <v>14</v>
      </c>
      <c r="D226" s="9">
        <v>19955</v>
      </c>
      <c r="E226" s="11" t="s">
        <v>308</v>
      </c>
      <c r="F226" s="11" t="s">
        <v>309</v>
      </c>
      <c r="G226" s="11"/>
      <c r="H226" s="9"/>
      <c r="I226" s="9" t="s">
        <v>20</v>
      </c>
      <c r="J226" s="9"/>
      <c r="K226" s="9" t="s">
        <v>20</v>
      </c>
      <c r="L226" s="20" t="s">
        <v>844</v>
      </c>
      <c r="M226" s="43">
        <v>120232057.86</v>
      </c>
      <c r="N226" s="43">
        <v>199825988.47999999</v>
      </c>
      <c r="O226" s="43">
        <v>320058046.33999997</v>
      </c>
      <c r="P226" s="43">
        <v>218431554.97999999</v>
      </c>
      <c r="Q226" s="43">
        <v>250185262</v>
      </c>
      <c r="R226" s="43">
        <v>468616817</v>
      </c>
      <c r="S226" s="43">
        <v>788674864</v>
      </c>
    </row>
    <row r="227" spans="1:19" s="18" customFormat="1" ht="33.75" x14ac:dyDescent="0.25">
      <c r="A227" s="9">
        <v>488</v>
      </c>
      <c r="B227" s="9" t="s">
        <v>18</v>
      </c>
      <c r="C227" s="9" t="s">
        <v>14</v>
      </c>
      <c r="D227" s="9">
        <v>19955</v>
      </c>
      <c r="E227" s="11" t="s">
        <v>308</v>
      </c>
      <c r="F227" s="11" t="s">
        <v>149</v>
      </c>
      <c r="G227" s="11"/>
      <c r="H227" s="9"/>
      <c r="I227" s="9" t="s">
        <v>20</v>
      </c>
      <c r="J227" s="9"/>
      <c r="K227" s="9" t="s">
        <v>20</v>
      </c>
      <c r="L227" s="20" t="s">
        <v>844</v>
      </c>
      <c r="M227" s="43">
        <v>8068863962.4099998</v>
      </c>
      <c r="N227" s="43">
        <v>9460830503.3999996</v>
      </c>
      <c r="O227" s="43">
        <v>17529694465.810001</v>
      </c>
      <c r="P227" s="43">
        <v>10310083351.959999</v>
      </c>
      <c r="Q227" s="43">
        <v>13854374949</v>
      </c>
      <c r="R227" s="43">
        <v>24164458301</v>
      </c>
      <c r="S227" s="43">
        <v>41694152767</v>
      </c>
    </row>
    <row r="228" spans="1:19" s="17" customFormat="1" ht="56.25" x14ac:dyDescent="0.25">
      <c r="A228" s="8">
        <v>488</v>
      </c>
      <c r="B228" s="8" t="s">
        <v>8</v>
      </c>
      <c r="C228" s="8" t="s">
        <v>12</v>
      </c>
      <c r="D228" s="8">
        <v>19979</v>
      </c>
      <c r="E228" s="10" t="s">
        <v>310</v>
      </c>
      <c r="F228" s="10" t="s">
        <v>310</v>
      </c>
      <c r="G228" s="10" t="s">
        <v>442</v>
      </c>
      <c r="H228" s="8">
        <v>85.09</v>
      </c>
      <c r="I228" s="8" t="s">
        <v>10</v>
      </c>
      <c r="J228" s="8">
        <v>93.18</v>
      </c>
      <c r="K228" s="8" t="s">
        <v>10</v>
      </c>
      <c r="L228" s="22" t="s">
        <v>843</v>
      </c>
      <c r="M228" s="46">
        <f>(M229/M230)*100</f>
        <v>99.933215307606645</v>
      </c>
      <c r="N228" s="46">
        <f>(N229/N230)*100</f>
        <v>97.260423410567583</v>
      </c>
      <c r="O228" s="46">
        <f>(O229/O230)*100</f>
        <v>98.264476499335004</v>
      </c>
      <c r="P228" s="46">
        <f>(P229/P230)*100</f>
        <v>74.906950378566592</v>
      </c>
      <c r="Q228" s="46">
        <f>(Q229/Q230)*100</f>
        <v>87.168328884217004</v>
      </c>
      <c r="R228" s="46">
        <f t="shared" ref="R228:S228" si="71">(R229/R230)*100</f>
        <v>81.453058053612267</v>
      </c>
      <c r="S228" s="46">
        <f t="shared" si="71"/>
        <v>88.275425499043166</v>
      </c>
    </row>
    <row r="229" spans="1:19" s="18" customFormat="1" ht="56.25" x14ac:dyDescent="0.25">
      <c r="A229" s="9">
        <v>488</v>
      </c>
      <c r="B229" s="9" t="s">
        <v>8</v>
      </c>
      <c r="C229" s="9" t="s">
        <v>12</v>
      </c>
      <c r="D229" s="9">
        <v>19979</v>
      </c>
      <c r="E229" s="11" t="s">
        <v>310</v>
      </c>
      <c r="F229" s="11" t="s">
        <v>845</v>
      </c>
      <c r="G229" s="11"/>
      <c r="H229" s="9"/>
      <c r="I229" s="9" t="s">
        <v>20</v>
      </c>
      <c r="J229" s="9"/>
      <c r="K229" s="9" t="s">
        <v>20</v>
      </c>
      <c r="L229" s="20" t="s">
        <v>844</v>
      </c>
      <c r="M229" s="43">
        <v>120151761.25</v>
      </c>
      <c r="N229" s="43">
        <v>194351602.47999999</v>
      </c>
      <c r="O229" s="43">
        <v>314503363.73000002</v>
      </c>
      <c r="P229" s="43">
        <v>163620416.5</v>
      </c>
      <c r="Q229" s="43">
        <v>218082312</v>
      </c>
      <c r="R229" s="43">
        <v>381702728</v>
      </c>
      <c r="S229" s="43">
        <v>696206092</v>
      </c>
    </row>
    <row r="230" spans="1:19" s="18" customFormat="1" ht="33.75" x14ac:dyDescent="0.25">
      <c r="A230" s="9">
        <v>488</v>
      </c>
      <c r="B230" s="9" t="s">
        <v>8</v>
      </c>
      <c r="C230" s="9" t="s">
        <v>12</v>
      </c>
      <c r="D230" s="9">
        <v>19979</v>
      </c>
      <c r="E230" s="11" t="s">
        <v>310</v>
      </c>
      <c r="F230" s="11" t="s">
        <v>150</v>
      </c>
      <c r="G230" s="11"/>
      <c r="H230" s="9"/>
      <c r="I230" s="9" t="s">
        <v>20</v>
      </c>
      <c r="J230" s="9"/>
      <c r="K230" s="9" t="s">
        <v>20</v>
      </c>
      <c r="L230" s="20" t="s">
        <v>844</v>
      </c>
      <c r="M230" s="43">
        <v>120232057.86</v>
      </c>
      <c r="N230" s="43">
        <v>199825988.47999999</v>
      </c>
      <c r="O230" s="43">
        <v>320058046.33999997</v>
      </c>
      <c r="P230" s="43">
        <v>218431554.97999999</v>
      </c>
      <c r="Q230" s="43">
        <v>250185262</v>
      </c>
      <c r="R230" s="43">
        <v>468616817</v>
      </c>
      <c r="S230" s="43">
        <v>788674864</v>
      </c>
    </row>
    <row r="231" spans="1:19" s="17" customFormat="1" ht="56.25" x14ac:dyDescent="0.25">
      <c r="A231" s="8">
        <v>488</v>
      </c>
      <c r="B231" s="8" t="s">
        <v>11</v>
      </c>
      <c r="C231" s="8" t="s">
        <v>12</v>
      </c>
      <c r="D231" s="8">
        <v>20018</v>
      </c>
      <c r="E231" s="10" t="s">
        <v>311</v>
      </c>
      <c r="F231" s="10" t="s">
        <v>311</v>
      </c>
      <c r="G231" s="10" t="s">
        <v>444</v>
      </c>
      <c r="H231" s="8">
        <v>81.61</v>
      </c>
      <c r="I231" s="8" t="s">
        <v>10</v>
      </c>
      <c r="J231" s="8">
        <v>73.84</v>
      </c>
      <c r="K231" s="8" t="s">
        <v>10</v>
      </c>
      <c r="L231" s="22" t="s">
        <v>843</v>
      </c>
      <c r="M231" s="46">
        <f>(M232/M233)*100</f>
        <v>87.696755539652983</v>
      </c>
      <c r="N231" s="46">
        <f>(N232/N233)*100</f>
        <v>69.2263094222983</v>
      </c>
      <c r="O231" s="46">
        <f>(O232/O233)*100</f>
        <v>76.282693830252086</v>
      </c>
      <c r="P231" s="46">
        <f>(P232/P233)*100</f>
        <v>71.600858570116159</v>
      </c>
      <c r="Q231" s="46">
        <f t="shared" ref="Q231:S231" si="72">(Q232/Q233)*100</f>
        <v>70.560562930935916</v>
      </c>
      <c r="R231" s="46">
        <f t="shared" si="72"/>
        <v>71.006495400263418</v>
      </c>
      <c r="S231" s="46">
        <f t="shared" si="72"/>
        <v>73.389959362780175</v>
      </c>
    </row>
    <row r="232" spans="1:19" s="18" customFormat="1" ht="45" x14ac:dyDescent="0.25">
      <c r="A232" s="9">
        <v>488</v>
      </c>
      <c r="B232" s="9" t="s">
        <v>11</v>
      </c>
      <c r="C232" s="9" t="s">
        <v>12</v>
      </c>
      <c r="D232" s="9">
        <v>20018</v>
      </c>
      <c r="E232" s="11" t="s">
        <v>311</v>
      </c>
      <c r="F232" s="11" t="s">
        <v>847</v>
      </c>
      <c r="G232" s="11"/>
      <c r="H232" s="9"/>
      <c r="I232" s="9" t="s">
        <v>20</v>
      </c>
      <c r="J232" s="9"/>
      <c r="K232" s="9" t="s">
        <v>20</v>
      </c>
      <c r="L232" s="20" t="s">
        <v>844</v>
      </c>
      <c r="M232" s="43">
        <v>105369196.34</v>
      </c>
      <c r="N232" s="43">
        <v>134542441.69999999</v>
      </c>
      <c r="O232" s="43">
        <v>239911638.03999999</v>
      </c>
      <c r="P232" s="43">
        <v>117153623.01000001</v>
      </c>
      <c r="Q232" s="43">
        <v>153880107</v>
      </c>
      <c r="R232" s="43">
        <v>271033730</v>
      </c>
      <c r="S232" s="43">
        <v>510945368</v>
      </c>
    </row>
    <row r="233" spans="1:19" s="18" customFormat="1" ht="67.5" x14ac:dyDescent="0.25">
      <c r="A233" s="9">
        <v>488</v>
      </c>
      <c r="B233" s="9" t="s">
        <v>11</v>
      </c>
      <c r="C233" s="9" t="s">
        <v>12</v>
      </c>
      <c r="D233" s="9">
        <v>20018</v>
      </c>
      <c r="E233" s="11" t="s">
        <v>311</v>
      </c>
      <c r="F233" s="11" t="s">
        <v>848</v>
      </c>
      <c r="G233" s="11"/>
      <c r="H233" s="9"/>
      <c r="I233" s="9" t="s">
        <v>20</v>
      </c>
      <c r="J233" s="9"/>
      <c r="K233" s="9" t="s">
        <v>20</v>
      </c>
      <c r="L233" s="20" t="s">
        <v>844</v>
      </c>
      <c r="M233" s="43">
        <v>120151761.25</v>
      </c>
      <c r="N233" s="43">
        <v>194351602.47999999</v>
      </c>
      <c r="O233" s="43">
        <v>314503363.73000002</v>
      </c>
      <c r="P233" s="43">
        <v>163620416.5</v>
      </c>
      <c r="Q233" s="43">
        <v>218082312</v>
      </c>
      <c r="R233" s="43">
        <v>381702728</v>
      </c>
      <c r="S233" s="43">
        <v>696206092</v>
      </c>
    </row>
    <row r="234" spans="1:19" s="17" customFormat="1" ht="56.25" x14ac:dyDescent="0.25">
      <c r="A234" s="8">
        <v>488</v>
      </c>
      <c r="B234" s="8" t="s">
        <v>11</v>
      </c>
      <c r="C234" s="8" t="s">
        <v>12</v>
      </c>
      <c r="D234" s="8">
        <v>20023</v>
      </c>
      <c r="E234" s="10" t="s">
        <v>312</v>
      </c>
      <c r="F234" s="10" t="s">
        <v>312</v>
      </c>
      <c r="G234" s="10" t="s">
        <v>445</v>
      </c>
      <c r="H234" s="8">
        <v>1.49</v>
      </c>
      <c r="I234" s="8" t="s">
        <v>10</v>
      </c>
      <c r="J234" s="8">
        <v>3.47</v>
      </c>
      <c r="K234" s="8" t="s">
        <v>10</v>
      </c>
      <c r="L234" s="22" t="s">
        <v>843</v>
      </c>
      <c r="M234" s="46">
        <f>(M235/M236)*100</f>
        <v>0.36603091409115734</v>
      </c>
      <c r="N234" s="46">
        <f>(N235/N236)*100</f>
        <v>3.6401735924601062</v>
      </c>
      <c r="O234" s="46">
        <f>(O235/O236)*100</f>
        <v>2.3893316150510855</v>
      </c>
      <c r="P234" s="46">
        <f>(P235/P236)*100</f>
        <v>3.4079597945529008</v>
      </c>
      <c r="Q234" s="46">
        <f t="shared" ref="Q234:S234" si="73">(Q235/Q236)*100</f>
        <v>4.5910564264377385</v>
      </c>
      <c r="R234" s="46">
        <f t="shared" si="73"/>
        <v>4.0839110796190061</v>
      </c>
      <c r="S234" s="46">
        <f t="shared" si="73"/>
        <v>3.31840374071303</v>
      </c>
    </row>
    <row r="235" spans="1:19" s="18" customFormat="1" ht="56.25" x14ac:dyDescent="0.25">
      <c r="A235" s="9">
        <v>488</v>
      </c>
      <c r="B235" s="9" t="s">
        <v>11</v>
      </c>
      <c r="C235" s="9" t="s">
        <v>12</v>
      </c>
      <c r="D235" s="9">
        <v>20023</v>
      </c>
      <c r="E235" s="11" t="s">
        <v>312</v>
      </c>
      <c r="F235" s="11" t="s">
        <v>849</v>
      </c>
      <c r="G235" s="11"/>
      <c r="H235" s="9"/>
      <c r="I235" s="9" t="s">
        <v>20</v>
      </c>
      <c r="J235" s="9"/>
      <c r="K235" s="9" t="s">
        <v>20</v>
      </c>
      <c r="L235" s="20" t="s">
        <v>844</v>
      </c>
      <c r="M235" s="43">
        <v>439792.59</v>
      </c>
      <c r="N235" s="43">
        <v>7074735.71</v>
      </c>
      <c r="O235" s="43">
        <v>7514528.2999999998</v>
      </c>
      <c r="P235" s="43">
        <v>5576118.0099999998</v>
      </c>
      <c r="Q235" s="43">
        <v>10012282</v>
      </c>
      <c r="R235" s="43">
        <v>15588400</v>
      </c>
      <c r="S235" s="43">
        <v>23102929</v>
      </c>
    </row>
    <row r="236" spans="1:19" s="18" customFormat="1" ht="67.5" x14ac:dyDescent="0.25">
      <c r="A236" s="9">
        <v>488</v>
      </c>
      <c r="B236" s="9" t="s">
        <v>11</v>
      </c>
      <c r="C236" s="9" t="s">
        <v>12</v>
      </c>
      <c r="D236" s="9">
        <v>20023</v>
      </c>
      <c r="E236" s="11" t="s">
        <v>312</v>
      </c>
      <c r="F236" s="11" t="s">
        <v>848</v>
      </c>
      <c r="G236" s="11"/>
      <c r="H236" s="9"/>
      <c r="I236" s="9" t="s">
        <v>20</v>
      </c>
      <c r="J236" s="9"/>
      <c r="K236" s="9" t="s">
        <v>20</v>
      </c>
      <c r="L236" s="20" t="s">
        <v>844</v>
      </c>
      <c r="M236" s="43">
        <v>120151761.25</v>
      </c>
      <c r="N236" s="43">
        <v>194351602.47999999</v>
      </c>
      <c r="O236" s="43">
        <v>314503363.73000002</v>
      </c>
      <c r="P236" s="43">
        <v>163620416.5</v>
      </c>
      <c r="Q236" s="43">
        <v>218082312</v>
      </c>
      <c r="R236" s="43">
        <v>381702728</v>
      </c>
      <c r="S236" s="43">
        <v>696206092</v>
      </c>
    </row>
    <row r="237" spans="1:19" s="17" customFormat="1" ht="56.25" x14ac:dyDescent="0.25">
      <c r="A237" s="8">
        <v>488</v>
      </c>
      <c r="B237" s="8" t="s">
        <v>11</v>
      </c>
      <c r="C237" s="8" t="s">
        <v>12</v>
      </c>
      <c r="D237" s="8">
        <v>20025</v>
      </c>
      <c r="E237" s="10" t="s">
        <v>313</v>
      </c>
      <c r="F237" s="10" t="s">
        <v>313</v>
      </c>
      <c r="G237" s="10" t="s">
        <v>446</v>
      </c>
      <c r="H237" s="8">
        <v>15.87</v>
      </c>
      <c r="I237" s="8" t="s">
        <v>10</v>
      </c>
      <c r="J237" s="8">
        <v>18.43</v>
      </c>
      <c r="K237" s="8" t="s">
        <v>10</v>
      </c>
      <c r="L237" s="22" t="s">
        <v>843</v>
      </c>
      <c r="M237" s="46">
        <f>(M238/M239)*100</f>
        <v>9.5372004140127746</v>
      </c>
      <c r="N237" s="46">
        <f>(N238/N239)*100</f>
        <v>22.928019126873732</v>
      </c>
      <c r="O237" s="46">
        <f>(O238/O239)*100</f>
        <v>17.814672709859984</v>
      </c>
      <c r="P237" s="46">
        <f>(P238/P239)*100</f>
        <v>18.509761512555496</v>
      </c>
      <c r="Q237" s="46">
        <f t="shared" ref="Q237:S237" si="74">(Q238/Q239)*100</f>
        <v>19.87576002954334</v>
      </c>
      <c r="R237" s="46">
        <f t="shared" si="74"/>
        <v>19.290212146453403</v>
      </c>
      <c r="S237" s="46">
        <f t="shared" si="74"/>
        <v>18.623653612039924</v>
      </c>
    </row>
    <row r="238" spans="1:19" s="18" customFormat="1" ht="45" x14ac:dyDescent="0.25">
      <c r="A238" s="9">
        <v>488</v>
      </c>
      <c r="B238" s="9" t="s">
        <v>11</v>
      </c>
      <c r="C238" s="9" t="s">
        <v>12</v>
      </c>
      <c r="D238" s="9">
        <v>20025</v>
      </c>
      <c r="E238" s="11" t="s">
        <v>313</v>
      </c>
      <c r="F238" s="11" t="s">
        <v>850</v>
      </c>
      <c r="G238" s="11"/>
      <c r="H238" s="9"/>
      <c r="I238" s="9" t="s">
        <v>20</v>
      </c>
      <c r="J238" s="9"/>
      <c r="K238" s="9" t="s">
        <v>20</v>
      </c>
      <c r="L238" s="20" t="s">
        <v>844</v>
      </c>
      <c r="M238" s="43">
        <v>11466772.32</v>
      </c>
      <c r="N238" s="43">
        <v>44560972.590000004</v>
      </c>
      <c r="O238" s="43">
        <v>56027744.909999996</v>
      </c>
      <c r="P238" s="43">
        <v>30285748.879999999</v>
      </c>
      <c r="Q238" s="43">
        <v>43345517</v>
      </c>
      <c r="R238" s="43">
        <v>73631266</v>
      </c>
      <c r="S238" s="43">
        <v>129659011</v>
      </c>
    </row>
    <row r="239" spans="1:19" s="18" customFormat="1" ht="67.5" x14ac:dyDescent="0.25">
      <c r="A239" s="9">
        <v>488</v>
      </c>
      <c r="B239" s="9" t="s">
        <v>11</v>
      </c>
      <c r="C239" s="9" t="s">
        <v>12</v>
      </c>
      <c r="D239" s="9">
        <v>20025</v>
      </c>
      <c r="E239" s="11" t="s">
        <v>313</v>
      </c>
      <c r="F239" s="11" t="s">
        <v>848</v>
      </c>
      <c r="G239" s="11"/>
      <c r="H239" s="9"/>
      <c r="I239" s="9" t="s">
        <v>20</v>
      </c>
      <c r="J239" s="9"/>
      <c r="K239" s="9" t="s">
        <v>20</v>
      </c>
      <c r="L239" s="20" t="s">
        <v>844</v>
      </c>
      <c r="M239" s="43">
        <v>120232057.86</v>
      </c>
      <c r="N239" s="43">
        <v>194351602.47999999</v>
      </c>
      <c r="O239" s="43">
        <v>314503363.73000002</v>
      </c>
      <c r="P239" s="43">
        <v>163620416.5</v>
      </c>
      <c r="Q239" s="43">
        <v>218082312</v>
      </c>
      <c r="R239" s="43">
        <v>381702728</v>
      </c>
      <c r="S239" s="43">
        <v>696206092</v>
      </c>
    </row>
    <row r="240" spans="1:19" s="17" customFormat="1" ht="56.25" x14ac:dyDescent="0.25">
      <c r="A240" s="8">
        <v>488</v>
      </c>
      <c r="B240" s="8" t="s">
        <v>11</v>
      </c>
      <c r="C240" s="8" t="s">
        <v>12</v>
      </c>
      <c r="D240" s="8">
        <v>20026</v>
      </c>
      <c r="E240" s="10" t="s">
        <v>314</v>
      </c>
      <c r="F240" s="10" t="s">
        <v>314</v>
      </c>
      <c r="G240" s="10" t="s">
        <v>852</v>
      </c>
      <c r="H240" s="8">
        <v>1.03</v>
      </c>
      <c r="I240" s="8" t="s">
        <v>10</v>
      </c>
      <c r="J240" s="8">
        <v>4.26</v>
      </c>
      <c r="K240" s="8" t="s">
        <v>10</v>
      </c>
      <c r="L240" s="22" t="s">
        <v>843</v>
      </c>
      <c r="M240" s="46">
        <f>(M241/M242)*100</f>
        <v>2.3936394856633862</v>
      </c>
      <c r="N240" s="46">
        <f>(N241/N242)*100</f>
        <v>4.2054978583678526</v>
      </c>
      <c r="O240" s="46">
        <f>(O241/O242)*100</f>
        <v>3.5133018448368381</v>
      </c>
      <c r="P240" s="46">
        <f>(P241/P242)*100</f>
        <v>6.4814201227754484</v>
      </c>
      <c r="Q240" s="46">
        <f t="shared" ref="Q240:S240" si="75">(Q241/Q242)*100</f>
        <v>4.9726201545405484</v>
      </c>
      <c r="R240" s="46">
        <f t="shared" si="75"/>
        <v>5.6193813736641669</v>
      </c>
      <c r="S240" s="46">
        <f t="shared" si="75"/>
        <v>4.6679832844668647</v>
      </c>
    </row>
    <row r="241" spans="1:19" s="18" customFormat="1" ht="45" x14ac:dyDescent="0.25">
      <c r="A241" s="9">
        <v>488</v>
      </c>
      <c r="B241" s="9" t="s">
        <v>11</v>
      </c>
      <c r="C241" s="9" t="s">
        <v>12</v>
      </c>
      <c r="D241" s="9">
        <v>20026</v>
      </c>
      <c r="E241" s="11" t="s">
        <v>314</v>
      </c>
      <c r="F241" s="11" t="s">
        <v>851</v>
      </c>
      <c r="G241" s="11"/>
      <c r="H241" s="9"/>
      <c r="I241" s="9" t="s">
        <v>20</v>
      </c>
      <c r="J241" s="9"/>
      <c r="K241" s="9" t="s">
        <v>20</v>
      </c>
      <c r="L241" s="20" t="s">
        <v>844</v>
      </c>
      <c r="M241" s="43">
        <v>2876000</v>
      </c>
      <c r="N241" s="43">
        <v>8173452.4800000004</v>
      </c>
      <c r="O241" s="43">
        <v>11049452.48</v>
      </c>
      <c r="P241" s="43">
        <v>10604926.6</v>
      </c>
      <c r="Q241" s="43">
        <v>10844405</v>
      </c>
      <c r="R241" s="43">
        <v>21449332</v>
      </c>
      <c r="S241" s="43">
        <v>32498784</v>
      </c>
    </row>
    <row r="242" spans="1:19" s="18" customFormat="1" ht="67.5" x14ac:dyDescent="0.25">
      <c r="A242" s="9">
        <v>488</v>
      </c>
      <c r="B242" s="9" t="s">
        <v>11</v>
      </c>
      <c r="C242" s="9" t="s">
        <v>12</v>
      </c>
      <c r="D242" s="9">
        <v>20026</v>
      </c>
      <c r="E242" s="11" t="s">
        <v>314</v>
      </c>
      <c r="F242" s="11" t="s">
        <v>848</v>
      </c>
      <c r="G242" s="11"/>
      <c r="H242" s="9"/>
      <c r="I242" s="9" t="s">
        <v>20</v>
      </c>
      <c r="J242" s="9"/>
      <c r="K242" s="9" t="s">
        <v>20</v>
      </c>
      <c r="L242" s="20" t="s">
        <v>844</v>
      </c>
      <c r="M242" s="43">
        <v>120151761.25</v>
      </c>
      <c r="N242" s="43">
        <v>194351602.47999999</v>
      </c>
      <c r="O242" s="43">
        <v>314503363.73000002</v>
      </c>
      <c r="P242" s="43">
        <v>163620416.5</v>
      </c>
      <c r="Q242" s="43">
        <v>218082312</v>
      </c>
      <c r="R242" s="43">
        <v>381702728</v>
      </c>
      <c r="S242" s="43">
        <v>696206092</v>
      </c>
    </row>
    <row r="243" spans="1:19" s="17" customFormat="1" ht="56.25" x14ac:dyDescent="0.25">
      <c r="A243" s="8">
        <v>488</v>
      </c>
      <c r="B243" s="8" t="s">
        <v>8</v>
      </c>
      <c r="C243" s="8" t="s">
        <v>12</v>
      </c>
      <c r="D243" s="8">
        <v>19980</v>
      </c>
      <c r="E243" s="10" t="s">
        <v>315</v>
      </c>
      <c r="F243" s="10" t="s">
        <v>315</v>
      </c>
      <c r="G243" s="10" t="s">
        <v>443</v>
      </c>
      <c r="H243" s="8">
        <v>14.91</v>
      </c>
      <c r="I243" s="8" t="s">
        <v>10</v>
      </c>
      <c r="J243" s="8">
        <v>6.82</v>
      </c>
      <c r="K243" s="8" t="s">
        <v>10</v>
      </c>
      <c r="L243" s="22" t="s">
        <v>843</v>
      </c>
      <c r="M243" s="46">
        <f>(M244/M245)*100</f>
        <v>6.6784692393353676E-2</v>
      </c>
      <c r="N243" s="46">
        <f>(N244/N245)*100</f>
        <v>2.739576589432418</v>
      </c>
      <c r="O243" s="46">
        <f>(O244/O245)*100</f>
        <v>1.7355235006650076</v>
      </c>
      <c r="P243" s="46">
        <f>(P244/P245)*100</f>
        <v>17.814875631665476</v>
      </c>
      <c r="Q243" s="46">
        <f t="shared" ref="Q243:S243" si="76">(Q244/Q245)*100</f>
        <v>12.530380786379016</v>
      </c>
      <c r="R243" s="46">
        <f t="shared" si="76"/>
        <v>14.993588247602304</v>
      </c>
      <c r="S243" s="46">
        <f t="shared" si="76"/>
        <v>9.613233724157336</v>
      </c>
    </row>
    <row r="244" spans="1:19" s="18" customFormat="1" ht="56.25" x14ac:dyDescent="0.25">
      <c r="A244" s="9">
        <v>488</v>
      </c>
      <c r="B244" s="9" t="s">
        <v>8</v>
      </c>
      <c r="C244" s="9" t="s">
        <v>12</v>
      </c>
      <c r="D244" s="9">
        <v>19980</v>
      </c>
      <c r="E244" s="11" t="s">
        <v>315</v>
      </c>
      <c r="F244" s="11" t="s">
        <v>846</v>
      </c>
      <c r="G244" s="11"/>
      <c r="H244" s="9"/>
      <c r="I244" s="9" t="s">
        <v>20</v>
      </c>
      <c r="J244" s="9"/>
      <c r="K244" s="9" t="s">
        <v>20</v>
      </c>
      <c r="L244" s="20" t="s">
        <v>844</v>
      </c>
      <c r="M244" s="43">
        <v>80296.61</v>
      </c>
      <c r="N244" s="43">
        <v>5474386</v>
      </c>
      <c r="O244" s="43">
        <v>5554682.6100000003</v>
      </c>
      <c r="P244" s="43">
        <v>38913309.859999999</v>
      </c>
      <c r="Q244" s="43">
        <v>31349166</v>
      </c>
      <c r="R244" s="43">
        <v>70262476</v>
      </c>
      <c r="S244" s="43">
        <v>75817158</v>
      </c>
    </row>
    <row r="245" spans="1:19" s="18" customFormat="1" ht="56.25" x14ac:dyDescent="0.25">
      <c r="A245" s="9">
        <v>488</v>
      </c>
      <c r="B245" s="9" t="s">
        <v>8</v>
      </c>
      <c r="C245" s="9" t="s">
        <v>12</v>
      </c>
      <c r="D245" s="9">
        <v>19980</v>
      </c>
      <c r="E245" s="11" t="s">
        <v>315</v>
      </c>
      <c r="F245" s="11" t="s">
        <v>150</v>
      </c>
      <c r="G245" s="11"/>
      <c r="H245" s="9"/>
      <c r="I245" s="9" t="s">
        <v>20</v>
      </c>
      <c r="J245" s="9"/>
      <c r="K245" s="9" t="s">
        <v>20</v>
      </c>
      <c r="L245" s="20" t="s">
        <v>844</v>
      </c>
      <c r="M245" s="43">
        <v>120232057.86</v>
      </c>
      <c r="N245" s="43">
        <v>199825988.47999999</v>
      </c>
      <c r="O245" s="43">
        <v>320058046.33999997</v>
      </c>
      <c r="P245" s="43">
        <v>218431554.97999999</v>
      </c>
      <c r="Q245" s="43">
        <v>250185262</v>
      </c>
      <c r="R245" s="43">
        <v>468616817</v>
      </c>
      <c r="S245" s="43">
        <v>788674864</v>
      </c>
    </row>
    <row r="246" spans="1:19" s="17" customFormat="1" ht="56.25" x14ac:dyDescent="0.25">
      <c r="A246" s="8">
        <v>488</v>
      </c>
      <c r="B246" s="8" t="s">
        <v>11</v>
      </c>
      <c r="C246" s="8" t="s">
        <v>12</v>
      </c>
      <c r="D246" s="8">
        <v>20027</v>
      </c>
      <c r="E246" s="10" t="s">
        <v>316</v>
      </c>
      <c r="F246" s="10" t="s">
        <v>316</v>
      </c>
      <c r="G246" s="10" t="s">
        <v>854</v>
      </c>
      <c r="H246" s="8">
        <v>69.209999999999994</v>
      </c>
      <c r="I246" s="8" t="s">
        <v>10</v>
      </c>
      <c r="J246" s="8">
        <v>63.56</v>
      </c>
      <c r="K246" s="8" t="s">
        <v>10</v>
      </c>
      <c r="L246" s="22" t="s">
        <v>843</v>
      </c>
      <c r="M246" s="46">
        <f>(M247/M248)*100</f>
        <v>100</v>
      </c>
      <c r="N246" s="46">
        <f>(N247/N248)*100</f>
        <v>9.5646525473359016</v>
      </c>
      <c r="O246" s="46">
        <f>(O247/O248)*100</f>
        <v>10.871955292509503</v>
      </c>
      <c r="P246" s="46">
        <f>(P247/P248)*100</f>
        <v>46.734814040308422</v>
      </c>
      <c r="Q246" s="46">
        <f t="shared" ref="Q246:S246" si="77">(Q247/Q248)*100</f>
        <v>62.244864823517155</v>
      </c>
      <c r="R246" s="46">
        <f t="shared" si="77"/>
        <v>53.654967980348431</v>
      </c>
      <c r="S246" s="46">
        <f t="shared" si="77"/>
        <v>50.520506189377343</v>
      </c>
    </row>
    <row r="247" spans="1:19" s="18" customFormat="1" ht="56.25" x14ac:dyDescent="0.25">
      <c r="A247" s="9">
        <v>488</v>
      </c>
      <c r="B247" s="9" t="s">
        <v>11</v>
      </c>
      <c r="C247" s="9" t="s">
        <v>12</v>
      </c>
      <c r="D247" s="9">
        <v>20027</v>
      </c>
      <c r="E247" s="11" t="s">
        <v>316</v>
      </c>
      <c r="F247" s="11" t="s">
        <v>853</v>
      </c>
      <c r="G247" s="11"/>
      <c r="H247" s="9"/>
      <c r="I247" s="9" t="s">
        <v>20</v>
      </c>
      <c r="J247" s="9"/>
      <c r="K247" s="9" t="s">
        <v>20</v>
      </c>
      <c r="L247" s="20" t="s">
        <v>844</v>
      </c>
      <c r="M247" s="43">
        <v>80296.61</v>
      </c>
      <c r="N247" s="43">
        <v>523606</v>
      </c>
      <c r="O247" s="43">
        <v>603902.61</v>
      </c>
      <c r="P247" s="43">
        <v>18186063</v>
      </c>
      <c r="Q247" s="43">
        <v>19513246</v>
      </c>
      <c r="R247" s="43">
        <v>37699309</v>
      </c>
      <c r="S247" s="43">
        <v>38303212</v>
      </c>
    </row>
    <row r="248" spans="1:19" s="18" customFormat="1" ht="56.25" x14ac:dyDescent="0.25">
      <c r="A248" s="9">
        <v>488</v>
      </c>
      <c r="B248" s="9" t="s">
        <v>11</v>
      </c>
      <c r="C248" s="9" t="s">
        <v>12</v>
      </c>
      <c r="D248" s="9">
        <v>20027</v>
      </c>
      <c r="E248" s="11" t="s">
        <v>316</v>
      </c>
      <c r="F248" s="11" t="s">
        <v>846</v>
      </c>
      <c r="G248" s="11"/>
      <c r="H248" s="9"/>
      <c r="I248" s="9" t="s">
        <v>20</v>
      </c>
      <c r="J248" s="9"/>
      <c r="K248" s="9" t="s">
        <v>20</v>
      </c>
      <c r="L248" s="20" t="s">
        <v>844</v>
      </c>
      <c r="M248" s="43">
        <v>80296.61</v>
      </c>
      <c r="N248" s="43">
        <v>5474386</v>
      </c>
      <c r="O248" s="43">
        <v>5554682.6100000003</v>
      </c>
      <c r="P248" s="43">
        <v>38913309.859999999</v>
      </c>
      <c r="Q248" s="43">
        <v>31349166</v>
      </c>
      <c r="R248" s="43">
        <v>70262476</v>
      </c>
      <c r="S248" s="43">
        <v>75817158</v>
      </c>
    </row>
    <row r="249" spans="1:19" s="17" customFormat="1" ht="56.25" x14ac:dyDescent="0.25">
      <c r="A249" s="8">
        <v>488</v>
      </c>
      <c r="B249" s="8" t="s">
        <v>11</v>
      </c>
      <c r="C249" s="8" t="s">
        <v>12</v>
      </c>
      <c r="D249" s="8">
        <v>20031</v>
      </c>
      <c r="E249" s="10" t="s">
        <v>317</v>
      </c>
      <c r="F249" s="10" t="s">
        <v>317</v>
      </c>
      <c r="G249" s="10" t="s">
        <v>447</v>
      </c>
      <c r="H249" s="8">
        <v>30.79</v>
      </c>
      <c r="I249" s="8" t="s">
        <v>10</v>
      </c>
      <c r="J249" s="8">
        <v>36.44</v>
      </c>
      <c r="K249" s="8" t="s">
        <v>10</v>
      </c>
      <c r="L249" s="22" t="s">
        <v>843</v>
      </c>
      <c r="M249" s="46">
        <f>(M250/M251)*100</f>
        <v>0</v>
      </c>
      <c r="N249" s="46">
        <f>(N250/N251)*100</f>
        <v>90.435347452664089</v>
      </c>
      <c r="O249" s="46">
        <f>(O250/O251)*100</f>
        <v>89.128044707490488</v>
      </c>
      <c r="P249" s="46">
        <f>(P250/P251)*100</f>
        <v>53.265185959691586</v>
      </c>
      <c r="Q249" s="46">
        <f t="shared" ref="Q249:S249" si="78">(Q250/Q251)*100</f>
        <v>37.755135176482845</v>
      </c>
      <c r="R249" s="46">
        <f t="shared" si="78"/>
        <v>46.345032019651569</v>
      </c>
      <c r="S249" s="46">
        <f t="shared" si="78"/>
        <v>49.47949512958531</v>
      </c>
    </row>
    <row r="250" spans="1:19" s="18" customFormat="1" ht="45" x14ac:dyDescent="0.25">
      <c r="A250" s="9">
        <v>488</v>
      </c>
      <c r="B250" s="9" t="s">
        <v>11</v>
      </c>
      <c r="C250" s="9" t="s">
        <v>12</v>
      </c>
      <c r="D250" s="9">
        <v>20031</v>
      </c>
      <c r="E250" s="11" t="s">
        <v>317</v>
      </c>
      <c r="F250" s="11" t="s">
        <v>855</v>
      </c>
      <c r="G250" s="11"/>
      <c r="H250" s="9"/>
      <c r="I250" s="9" t="s">
        <v>20</v>
      </c>
      <c r="J250" s="9"/>
      <c r="K250" s="9" t="s">
        <v>20</v>
      </c>
      <c r="L250" s="20" t="s">
        <v>844</v>
      </c>
      <c r="M250" s="43">
        <v>0</v>
      </c>
      <c r="N250" s="43">
        <v>4950780</v>
      </c>
      <c r="O250" s="43">
        <v>4950780</v>
      </c>
      <c r="P250" s="43">
        <v>20727246.859999999</v>
      </c>
      <c r="Q250" s="43">
        <v>11835920</v>
      </c>
      <c r="R250" s="43">
        <v>32563167</v>
      </c>
      <c r="S250" s="43">
        <v>37513947</v>
      </c>
    </row>
    <row r="251" spans="1:19" s="18" customFormat="1" ht="45" x14ac:dyDescent="0.25">
      <c r="A251" s="9">
        <v>488</v>
      </c>
      <c r="B251" s="9" t="s">
        <v>11</v>
      </c>
      <c r="C251" s="9" t="s">
        <v>12</v>
      </c>
      <c r="D251" s="9">
        <v>20031</v>
      </c>
      <c r="E251" s="11" t="s">
        <v>317</v>
      </c>
      <c r="F251" s="11" t="s">
        <v>846</v>
      </c>
      <c r="G251" s="11"/>
      <c r="H251" s="9"/>
      <c r="I251" s="9" t="s">
        <v>20</v>
      </c>
      <c r="J251" s="9"/>
      <c r="K251" s="9" t="s">
        <v>20</v>
      </c>
      <c r="L251" s="20" t="s">
        <v>844</v>
      </c>
      <c r="M251" s="43">
        <v>80296.61</v>
      </c>
      <c r="N251" s="43">
        <v>5474386</v>
      </c>
      <c r="O251" s="43">
        <v>5554682.6100000003</v>
      </c>
      <c r="P251" s="43">
        <v>38913309.859999999</v>
      </c>
      <c r="Q251" s="43">
        <v>31349166</v>
      </c>
      <c r="R251" s="43">
        <v>70262476</v>
      </c>
      <c r="S251" s="43">
        <v>75817158</v>
      </c>
    </row>
    <row r="252" spans="1:19" s="17" customFormat="1" ht="45" x14ac:dyDescent="0.25">
      <c r="A252" s="8">
        <v>511</v>
      </c>
      <c r="B252" s="8" t="s">
        <v>13</v>
      </c>
      <c r="C252" s="8" t="s">
        <v>14</v>
      </c>
      <c r="D252" s="8">
        <v>21423</v>
      </c>
      <c r="E252" s="10" t="s">
        <v>155</v>
      </c>
      <c r="F252" s="10" t="s">
        <v>155</v>
      </c>
      <c r="G252" s="10" t="s">
        <v>448</v>
      </c>
      <c r="H252" s="15">
        <f>(H253/H254)*H255</f>
        <v>34.253982725651881</v>
      </c>
      <c r="I252" s="8" t="s">
        <v>10</v>
      </c>
      <c r="J252" s="15">
        <f>(J253/J254)*J255</f>
        <v>35.546585847374594</v>
      </c>
      <c r="K252" s="8" t="s">
        <v>10</v>
      </c>
      <c r="L252" s="22" t="s">
        <v>644</v>
      </c>
      <c r="M252" s="46">
        <v>-998</v>
      </c>
      <c r="N252" s="47">
        <f>(N253/N254)*N255</f>
        <v>34.253982725651881</v>
      </c>
      <c r="O252" s="47">
        <f>(O253/O254)*O255</f>
        <v>34.253982725651881</v>
      </c>
      <c r="P252" s="46">
        <v>-998</v>
      </c>
      <c r="Q252" s="47">
        <f t="shared" ref="Q252:S252" si="79">(Q253/Q254)*Q255</f>
        <v>34.253982725651881</v>
      </c>
      <c r="R252" s="47">
        <f t="shared" si="79"/>
        <v>34.253982725651881</v>
      </c>
      <c r="S252" s="47">
        <f t="shared" si="79"/>
        <v>34.253982725651881</v>
      </c>
    </row>
    <row r="253" spans="1:19" s="18" customFormat="1" ht="45" x14ac:dyDescent="0.25">
      <c r="A253" s="9">
        <v>511</v>
      </c>
      <c r="B253" s="9" t="s">
        <v>13</v>
      </c>
      <c r="C253" s="9" t="s">
        <v>14</v>
      </c>
      <c r="D253" s="9">
        <v>21423</v>
      </c>
      <c r="E253" s="11" t="s">
        <v>155</v>
      </c>
      <c r="F253" s="11" t="s">
        <v>152</v>
      </c>
      <c r="G253" s="11"/>
      <c r="H253" s="36">
        <v>795</v>
      </c>
      <c r="I253" s="6" t="s">
        <v>285</v>
      </c>
      <c r="J253" s="36">
        <v>825</v>
      </c>
      <c r="K253" s="6" t="s">
        <v>285</v>
      </c>
      <c r="L253" s="20" t="s">
        <v>644</v>
      </c>
      <c r="M253" s="43"/>
      <c r="N253" s="36">
        <v>795</v>
      </c>
      <c r="O253" s="36">
        <v>795</v>
      </c>
      <c r="P253" s="36"/>
      <c r="Q253" s="36">
        <v>795</v>
      </c>
      <c r="R253" s="36">
        <v>795</v>
      </c>
      <c r="S253" s="36">
        <v>795</v>
      </c>
    </row>
    <row r="254" spans="1:19" s="18" customFormat="1" ht="45" x14ac:dyDescent="0.25">
      <c r="A254" s="9">
        <v>511</v>
      </c>
      <c r="B254" s="9" t="s">
        <v>13</v>
      </c>
      <c r="C254" s="9" t="s">
        <v>14</v>
      </c>
      <c r="D254" s="9">
        <v>21423</v>
      </c>
      <c r="E254" s="11" t="s">
        <v>155</v>
      </c>
      <c r="F254" s="11" t="s">
        <v>153</v>
      </c>
      <c r="G254" s="11"/>
      <c r="H254" s="36">
        <v>2320898</v>
      </c>
      <c r="I254" s="6" t="s">
        <v>286</v>
      </c>
      <c r="J254" s="36">
        <v>2320898</v>
      </c>
      <c r="K254" s="6" t="s">
        <v>286</v>
      </c>
      <c r="L254" s="20" t="s">
        <v>644</v>
      </c>
      <c r="M254" s="43"/>
      <c r="N254" s="36">
        <v>2320898</v>
      </c>
      <c r="O254" s="36">
        <v>2320898</v>
      </c>
      <c r="P254" s="36"/>
      <c r="Q254" s="36">
        <v>2320898</v>
      </c>
      <c r="R254" s="36">
        <v>2320898</v>
      </c>
      <c r="S254" s="36">
        <v>2320898</v>
      </c>
    </row>
    <row r="255" spans="1:19" s="18" customFormat="1" ht="33.75" x14ac:dyDescent="0.25">
      <c r="A255" s="9">
        <v>511</v>
      </c>
      <c r="B255" s="9" t="s">
        <v>13</v>
      </c>
      <c r="C255" s="9" t="s">
        <v>14</v>
      </c>
      <c r="D255" s="9">
        <v>21423</v>
      </c>
      <c r="E255" s="11" t="s">
        <v>151</v>
      </c>
      <c r="F255" s="11" t="s">
        <v>154</v>
      </c>
      <c r="G255" s="11"/>
      <c r="H255" s="36">
        <v>100000</v>
      </c>
      <c r="I255" s="6" t="s">
        <v>287</v>
      </c>
      <c r="J255" s="36">
        <v>100000</v>
      </c>
      <c r="K255" s="6" t="s">
        <v>287</v>
      </c>
      <c r="L255" s="20" t="s">
        <v>644</v>
      </c>
      <c r="M255" s="43"/>
      <c r="N255" s="36">
        <v>100000</v>
      </c>
      <c r="O255" s="36">
        <v>100000</v>
      </c>
      <c r="P255" s="36"/>
      <c r="Q255" s="36">
        <v>100000</v>
      </c>
      <c r="R255" s="36">
        <v>100000</v>
      </c>
      <c r="S255" s="36">
        <v>100000</v>
      </c>
    </row>
    <row r="256" spans="1:19" s="17" customFormat="1" ht="45" x14ac:dyDescent="0.25">
      <c r="A256" s="8">
        <v>511</v>
      </c>
      <c r="B256" s="8" t="s">
        <v>18</v>
      </c>
      <c r="C256" s="8" t="s">
        <v>14</v>
      </c>
      <c r="D256" s="8">
        <v>21424</v>
      </c>
      <c r="E256" s="10" t="s">
        <v>449</v>
      </c>
      <c r="F256" s="10" t="s">
        <v>449</v>
      </c>
      <c r="G256" s="26" t="s">
        <v>450</v>
      </c>
      <c r="H256" s="15">
        <f>(H257/H258)*H259</f>
        <v>41.837254373091795</v>
      </c>
      <c r="I256" s="12" t="s">
        <v>10</v>
      </c>
      <c r="J256" s="15">
        <f>(J257/J258)*J259</f>
        <v>42.698989787573602</v>
      </c>
      <c r="K256" s="12" t="s">
        <v>10</v>
      </c>
      <c r="L256" s="22" t="s">
        <v>156</v>
      </c>
      <c r="M256" s="46">
        <v>-998</v>
      </c>
      <c r="N256" s="15">
        <f>(N257/N258)*N259</f>
        <v>54.892545902491193</v>
      </c>
      <c r="O256" s="15">
        <f>(O257/O258)*O259</f>
        <v>54.892545902491193</v>
      </c>
      <c r="P256" s="46">
        <v>-998</v>
      </c>
      <c r="Q256" s="47">
        <f>(Q257/Q258)*Q259</f>
        <v>42.698989787573602</v>
      </c>
      <c r="R256" s="47">
        <f t="shared" ref="R256" si="80">(R257/R258)*R259</f>
        <v>42.698989787573602</v>
      </c>
      <c r="S256" s="47">
        <f t="shared" ref="S256" si="81">(S257/S258)*S259</f>
        <v>42.698989787573602</v>
      </c>
    </row>
    <row r="257" spans="1:19" s="18" customFormat="1" ht="45" x14ac:dyDescent="0.25">
      <c r="A257" s="9">
        <v>511</v>
      </c>
      <c r="B257" s="9" t="s">
        <v>18</v>
      </c>
      <c r="C257" s="9" t="s">
        <v>14</v>
      </c>
      <c r="D257" s="9">
        <v>21424</v>
      </c>
      <c r="E257" s="11" t="s">
        <v>449</v>
      </c>
      <c r="F257" s="11" t="s">
        <v>157</v>
      </c>
      <c r="G257" s="11"/>
      <c r="H257" s="36">
        <v>971</v>
      </c>
      <c r="I257" s="6" t="s">
        <v>285</v>
      </c>
      <c r="J257" s="36">
        <v>991</v>
      </c>
      <c r="K257" s="6" t="s">
        <v>285</v>
      </c>
      <c r="L257" s="20" t="s">
        <v>156</v>
      </c>
      <c r="M257" s="43"/>
      <c r="N257" s="36">
        <v>1274</v>
      </c>
      <c r="O257" s="36">
        <v>1274</v>
      </c>
      <c r="P257" s="36"/>
      <c r="Q257" s="36">
        <v>991</v>
      </c>
      <c r="R257" s="36">
        <v>991</v>
      </c>
      <c r="S257" s="36">
        <v>991</v>
      </c>
    </row>
    <row r="258" spans="1:19" s="18" customFormat="1" ht="45" x14ac:dyDescent="0.25">
      <c r="A258" s="9">
        <v>511</v>
      </c>
      <c r="B258" s="9" t="s">
        <v>18</v>
      </c>
      <c r="C258" s="9" t="s">
        <v>14</v>
      </c>
      <c r="D258" s="9">
        <v>21424</v>
      </c>
      <c r="E258" s="11" t="s">
        <v>449</v>
      </c>
      <c r="F258" s="11" t="s">
        <v>158</v>
      </c>
      <c r="G258" s="11"/>
      <c r="H258" s="36">
        <v>2320898</v>
      </c>
      <c r="I258" s="6" t="s">
        <v>286</v>
      </c>
      <c r="J258" s="36">
        <v>2320898</v>
      </c>
      <c r="K258" s="6" t="s">
        <v>286</v>
      </c>
      <c r="L258" s="20" t="s">
        <v>156</v>
      </c>
      <c r="M258" s="43"/>
      <c r="N258" s="36">
        <v>2320898</v>
      </c>
      <c r="O258" s="36">
        <v>2320898</v>
      </c>
      <c r="P258" s="36"/>
      <c r="Q258" s="36">
        <v>2320898</v>
      </c>
      <c r="R258" s="36">
        <v>2320898</v>
      </c>
      <c r="S258" s="36">
        <v>2320898</v>
      </c>
    </row>
    <row r="259" spans="1:19" s="18" customFormat="1" ht="45" x14ac:dyDescent="0.25">
      <c r="A259" s="9">
        <v>511</v>
      </c>
      <c r="B259" s="9" t="s">
        <v>18</v>
      </c>
      <c r="C259" s="9" t="s">
        <v>14</v>
      </c>
      <c r="D259" s="9">
        <v>21424</v>
      </c>
      <c r="E259" s="11" t="s">
        <v>155</v>
      </c>
      <c r="F259" s="11" t="s">
        <v>154</v>
      </c>
      <c r="G259" s="11"/>
      <c r="H259" s="36">
        <v>100000</v>
      </c>
      <c r="I259" s="6" t="s">
        <v>287</v>
      </c>
      <c r="J259" s="36">
        <v>100000</v>
      </c>
      <c r="K259" s="6" t="s">
        <v>287</v>
      </c>
      <c r="L259" s="20" t="s">
        <v>156</v>
      </c>
      <c r="M259" s="43"/>
      <c r="N259" s="36">
        <v>100000</v>
      </c>
      <c r="O259" s="36">
        <v>100000</v>
      </c>
      <c r="P259" s="36"/>
      <c r="Q259" s="36">
        <v>100000</v>
      </c>
      <c r="R259" s="36">
        <v>100000</v>
      </c>
      <c r="S259" s="36">
        <v>100000</v>
      </c>
    </row>
    <row r="260" spans="1:19" s="17" customFormat="1" ht="67.5" x14ac:dyDescent="0.25">
      <c r="A260" s="8">
        <v>511</v>
      </c>
      <c r="B260" s="8" t="s">
        <v>18</v>
      </c>
      <c r="C260" s="8" t="s">
        <v>451</v>
      </c>
      <c r="D260" s="8">
        <v>22280</v>
      </c>
      <c r="E260" s="10" t="s">
        <v>452</v>
      </c>
      <c r="F260" s="10" t="s">
        <v>452</v>
      </c>
      <c r="G260" s="10" t="s">
        <v>454</v>
      </c>
      <c r="H260" s="16">
        <f>H261</f>
        <v>10</v>
      </c>
      <c r="I260" s="12" t="s">
        <v>455</v>
      </c>
      <c r="J260" s="16">
        <f>J261</f>
        <v>10</v>
      </c>
      <c r="K260" s="12" t="s">
        <v>455</v>
      </c>
      <c r="L260" s="22" t="s">
        <v>645</v>
      </c>
      <c r="M260" s="46">
        <v>-998</v>
      </c>
      <c r="N260" s="46">
        <v>-998</v>
      </c>
      <c r="O260" s="46">
        <v>-998</v>
      </c>
      <c r="P260" s="46">
        <v>-998</v>
      </c>
      <c r="Q260" s="16">
        <f t="shared" ref="Q260:S260" si="82">Q261</f>
        <v>10</v>
      </c>
      <c r="R260" s="16">
        <f t="shared" si="82"/>
        <v>10</v>
      </c>
      <c r="S260" s="16">
        <f t="shared" si="82"/>
        <v>10</v>
      </c>
    </row>
    <row r="261" spans="1:19" s="18" customFormat="1" ht="33.75" x14ac:dyDescent="0.25">
      <c r="A261" s="9">
        <v>511</v>
      </c>
      <c r="B261" s="9" t="s">
        <v>18</v>
      </c>
      <c r="C261" s="9" t="s">
        <v>451</v>
      </c>
      <c r="D261" s="9">
        <v>22280</v>
      </c>
      <c r="E261" s="11" t="s">
        <v>452</v>
      </c>
      <c r="F261" s="11" t="s">
        <v>453</v>
      </c>
      <c r="G261" s="11"/>
      <c r="H261" s="9">
        <v>10</v>
      </c>
      <c r="I261" s="32" t="s">
        <v>456</v>
      </c>
      <c r="J261" s="9">
        <v>10</v>
      </c>
      <c r="K261" s="32" t="s">
        <v>456</v>
      </c>
      <c r="L261" s="20" t="s">
        <v>645</v>
      </c>
      <c r="M261" s="43"/>
      <c r="N261" s="43"/>
      <c r="O261" s="43"/>
      <c r="P261" s="43"/>
      <c r="Q261" s="9">
        <v>10</v>
      </c>
      <c r="R261" s="9">
        <v>10</v>
      </c>
      <c r="S261" s="9">
        <v>10</v>
      </c>
    </row>
    <row r="262" spans="1:19" s="17" customFormat="1" ht="56.25" x14ac:dyDescent="0.25">
      <c r="A262" s="8">
        <v>511</v>
      </c>
      <c r="B262" s="8" t="s">
        <v>18</v>
      </c>
      <c r="C262" s="8" t="s">
        <v>451</v>
      </c>
      <c r="D262" s="8">
        <v>22281</v>
      </c>
      <c r="E262" s="10" t="s">
        <v>457</v>
      </c>
      <c r="F262" s="10" t="s">
        <v>457</v>
      </c>
      <c r="G262" s="10" t="s">
        <v>458</v>
      </c>
      <c r="H262" s="16">
        <f>H263</f>
        <v>45.6</v>
      </c>
      <c r="I262" s="12" t="s">
        <v>459</v>
      </c>
      <c r="J262" s="16">
        <f>J263</f>
        <v>45.6</v>
      </c>
      <c r="K262" s="12" t="s">
        <v>459</v>
      </c>
      <c r="L262" s="22" t="s">
        <v>646</v>
      </c>
      <c r="M262" s="46">
        <v>-998</v>
      </c>
      <c r="N262" s="46">
        <v>-998</v>
      </c>
      <c r="O262" s="46">
        <v>-998</v>
      </c>
      <c r="P262" s="46">
        <v>-998</v>
      </c>
      <c r="Q262" s="16">
        <f t="shared" ref="Q262:S262" si="83">Q263</f>
        <v>45.6</v>
      </c>
      <c r="R262" s="16">
        <f t="shared" si="83"/>
        <v>45.6</v>
      </c>
      <c r="S262" s="16">
        <f t="shared" si="83"/>
        <v>45.6</v>
      </c>
    </row>
    <row r="263" spans="1:19" s="18" customFormat="1" ht="33.75" x14ac:dyDescent="0.25">
      <c r="A263" s="9">
        <v>511</v>
      </c>
      <c r="B263" s="9" t="s">
        <v>18</v>
      </c>
      <c r="C263" s="9" t="s">
        <v>451</v>
      </c>
      <c r="D263" s="9">
        <v>22281</v>
      </c>
      <c r="E263" s="11" t="s">
        <v>457</v>
      </c>
      <c r="F263" s="11" t="s">
        <v>457</v>
      </c>
      <c r="G263" s="11"/>
      <c r="H263" s="9">
        <v>45.6</v>
      </c>
      <c r="I263" s="32" t="s">
        <v>460</v>
      </c>
      <c r="J263" s="9">
        <v>45.6</v>
      </c>
      <c r="K263" s="32" t="s">
        <v>460</v>
      </c>
      <c r="L263" s="20" t="s">
        <v>646</v>
      </c>
      <c r="M263" s="43"/>
      <c r="N263" s="43"/>
      <c r="O263" s="43"/>
      <c r="P263" s="43"/>
      <c r="Q263" s="9">
        <v>45.6</v>
      </c>
      <c r="R263" s="9">
        <v>45.6</v>
      </c>
      <c r="S263" s="9">
        <v>45.6</v>
      </c>
    </row>
    <row r="264" spans="1:19" s="17" customFormat="1" ht="90" x14ac:dyDescent="0.25">
      <c r="A264" s="8">
        <v>511</v>
      </c>
      <c r="B264" s="8" t="s">
        <v>8</v>
      </c>
      <c r="C264" s="8" t="s">
        <v>9</v>
      </c>
      <c r="D264" s="8">
        <v>21428</v>
      </c>
      <c r="E264" s="10" t="s">
        <v>186</v>
      </c>
      <c r="F264" s="10" t="s">
        <v>186</v>
      </c>
      <c r="G264" s="10" t="s">
        <v>461</v>
      </c>
      <c r="H264" s="14">
        <f>(H265/H266)*100</f>
        <v>100</v>
      </c>
      <c r="I264" s="12" t="s">
        <v>10</v>
      </c>
      <c r="J264" s="14">
        <f>(J265/J266)*100</f>
        <v>100</v>
      </c>
      <c r="K264" s="12" t="s">
        <v>10</v>
      </c>
      <c r="L264" s="22" t="s">
        <v>647</v>
      </c>
      <c r="M264" s="46">
        <v>-998</v>
      </c>
      <c r="N264" s="14">
        <f>(N265/N266)*100</f>
        <v>100</v>
      </c>
      <c r="O264" s="14">
        <f>(O265/O266)*100</f>
        <v>100</v>
      </c>
      <c r="P264" s="46">
        <v>-998</v>
      </c>
      <c r="Q264" s="14">
        <f t="shared" ref="Q264:S264" si="84">(Q265/Q266)*100</f>
        <v>100</v>
      </c>
      <c r="R264" s="14">
        <f t="shared" si="84"/>
        <v>100</v>
      </c>
      <c r="S264" s="14">
        <f t="shared" si="84"/>
        <v>100</v>
      </c>
    </row>
    <row r="265" spans="1:19" s="18" customFormat="1" ht="45" x14ac:dyDescent="0.25">
      <c r="A265" s="9">
        <v>511</v>
      </c>
      <c r="B265" s="9" t="s">
        <v>8</v>
      </c>
      <c r="C265" s="9" t="s">
        <v>9</v>
      </c>
      <c r="D265" s="9">
        <v>21428</v>
      </c>
      <c r="E265" s="11" t="s">
        <v>186</v>
      </c>
      <c r="F265" s="11" t="s">
        <v>462</v>
      </c>
      <c r="G265" s="11"/>
      <c r="H265" s="9">
        <v>1</v>
      </c>
      <c r="I265" s="9" t="s">
        <v>284</v>
      </c>
      <c r="J265" s="9">
        <v>1</v>
      </c>
      <c r="K265" s="9" t="s">
        <v>284</v>
      </c>
      <c r="L265" s="20" t="s">
        <v>648</v>
      </c>
      <c r="M265" s="43"/>
      <c r="N265" s="43">
        <v>1</v>
      </c>
      <c r="O265" s="43">
        <v>1</v>
      </c>
      <c r="P265" s="43"/>
      <c r="Q265" s="43">
        <v>1</v>
      </c>
      <c r="R265" s="43">
        <v>1</v>
      </c>
      <c r="S265" s="43">
        <v>1</v>
      </c>
    </row>
    <row r="266" spans="1:19" s="18" customFormat="1" ht="45" x14ac:dyDescent="0.25">
      <c r="A266" s="9">
        <v>511</v>
      </c>
      <c r="B266" s="9" t="s">
        <v>8</v>
      </c>
      <c r="C266" s="9" t="s">
        <v>9</v>
      </c>
      <c r="D266" s="9">
        <v>21428</v>
      </c>
      <c r="E266" s="11" t="s">
        <v>186</v>
      </c>
      <c r="F266" s="11" t="s">
        <v>463</v>
      </c>
      <c r="G266" s="11"/>
      <c r="H266" s="9">
        <v>1</v>
      </c>
      <c r="I266" s="9" t="s">
        <v>284</v>
      </c>
      <c r="J266" s="9">
        <v>1</v>
      </c>
      <c r="K266" s="9" t="s">
        <v>284</v>
      </c>
      <c r="L266" s="20" t="s">
        <v>649</v>
      </c>
      <c r="M266" s="43"/>
      <c r="N266" s="43">
        <v>1</v>
      </c>
      <c r="O266" s="43">
        <v>1</v>
      </c>
      <c r="P266" s="43"/>
      <c r="Q266" s="43">
        <v>1</v>
      </c>
      <c r="R266" s="43">
        <v>1</v>
      </c>
      <c r="S266" s="43">
        <v>1</v>
      </c>
    </row>
    <row r="267" spans="1:19" s="17" customFormat="1" ht="90" x14ac:dyDescent="0.25">
      <c r="A267" s="8">
        <v>511</v>
      </c>
      <c r="B267" s="8" t="s">
        <v>11</v>
      </c>
      <c r="C267" s="8" t="s">
        <v>12</v>
      </c>
      <c r="D267" s="8">
        <v>21429</v>
      </c>
      <c r="E267" s="10" t="s">
        <v>822</v>
      </c>
      <c r="F267" s="10" t="s">
        <v>464</v>
      </c>
      <c r="G267" s="10" t="s">
        <v>465</v>
      </c>
      <c r="H267" s="14">
        <f>(H268/H269)*100</f>
        <v>-997.00000000000011</v>
      </c>
      <c r="I267" s="8" t="s">
        <v>10</v>
      </c>
      <c r="J267" s="14">
        <f>(J268/J269)*100</f>
        <v>-997.00000000000011</v>
      </c>
      <c r="K267" s="8" t="s">
        <v>10</v>
      </c>
      <c r="L267" s="22" t="s">
        <v>650</v>
      </c>
      <c r="M267" s="46">
        <v>-997</v>
      </c>
      <c r="N267" s="46">
        <v>-997</v>
      </c>
      <c r="O267" s="46">
        <v>-997</v>
      </c>
      <c r="P267" s="46">
        <v>-997</v>
      </c>
      <c r="Q267" s="14">
        <f t="shared" ref="Q267:S267" si="85">(Q268/Q269)*100</f>
        <v>-997.00000000000011</v>
      </c>
      <c r="R267" s="14">
        <f t="shared" si="85"/>
        <v>-997.00000000000011</v>
      </c>
      <c r="S267" s="14">
        <f t="shared" si="85"/>
        <v>-997.00000000000011</v>
      </c>
    </row>
    <row r="268" spans="1:19" s="18" customFormat="1" ht="45" x14ac:dyDescent="0.25">
      <c r="A268" s="9">
        <v>511</v>
      </c>
      <c r="B268" s="9" t="s">
        <v>11</v>
      </c>
      <c r="C268" s="9" t="s">
        <v>12</v>
      </c>
      <c r="D268" s="9">
        <v>21429</v>
      </c>
      <c r="E268" s="11" t="s">
        <v>464</v>
      </c>
      <c r="F268" s="11" t="s">
        <v>363</v>
      </c>
      <c r="G268" s="11"/>
      <c r="H268" s="9">
        <v>-9.9700000000000006</v>
      </c>
      <c r="I268" s="9" t="s">
        <v>278</v>
      </c>
      <c r="J268" s="9">
        <v>-9.9700000000000006</v>
      </c>
      <c r="K268" s="9" t="s">
        <v>278</v>
      </c>
      <c r="L268" s="20" t="s">
        <v>466</v>
      </c>
      <c r="M268" s="43"/>
      <c r="N268" s="43"/>
      <c r="O268" s="43"/>
      <c r="P268" s="43"/>
      <c r="Q268" s="9">
        <v>-9.9700000000000006</v>
      </c>
      <c r="R268" s="9">
        <v>-9.9700000000000006</v>
      </c>
      <c r="S268" s="9">
        <v>-9.9700000000000006</v>
      </c>
    </row>
    <row r="269" spans="1:19" s="18" customFormat="1" ht="45" x14ac:dyDescent="0.25">
      <c r="A269" s="9">
        <v>511</v>
      </c>
      <c r="B269" s="9" t="s">
        <v>11</v>
      </c>
      <c r="C269" s="9" t="s">
        <v>12</v>
      </c>
      <c r="D269" s="9">
        <v>21429</v>
      </c>
      <c r="E269" s="11" t="s">
        <v>464</v>
      </c>
      <c r="F269" s="11" t="s">
        <v>372</v>
      </c>
      <c r="G269" s="11"/>
      <c r="H269" s="9">
        <v>1</v>
      </c>
      <c r="I269" s="9" t="s">
        <v>278</v>
      </c>
      <c r="J269" s="9">
        <v>1</v>
      </c>
      <c r="K269" s="9" t="s">
        <v>278</v>
      </c>
      <c r="L269" s="20" t="s">
        <v>466</v>
      </c>
      <c r="M269" s="43"/>
      <c r="N269" s="43"/>
      <c r="O269" s="43"/>
      <c r="P269" s="43"/>
      <c r="Q269" s="9">
        <v>1</v>
      </c>
      <c r="R269" s="9">
        <v>1</v>
      </c>
      <c r="S269" s="9">
        <v>1</v>
      </c>
    </row>
    <row r="270" spans="1:19" s="17" customFormat="1" ht="45" x14ac:dyDescent="0.25">
      <c r="A270" s="8">
        <v>511</v>
      </c>
      <c r="B270" s="8" t="s">
        <v>11</v>
      </c>
      <c r="C270" s="8" t="s">
        <v>12</v>
      </c>
      <c r="D270" s="8">
        <v>21430</v>
      </c>
      <c r="E270" s="10" t="s">
        <v>715</v>
      </c>
      <c r="F270" s="10" t="s">
        <v>467</v>
      </c>
      <c r="G270" s="10" t="s">
        <v>468</v>
      </c>
      <c r="H270" s="14">
        <f>(H271/H272)*100</f>
        <v>100</v>
      </c>
      <c r="I270" s="8" t="s">
        <v>10</v>
      </c>
      <c r="J270" s="14">
        <f>(J271/J272)*100</f>
        <v>100</v>
      </c>
      <c r="K270" s="8" t="s">
        <v>10</v>
      </c>
      <c r="L270" s="22" t="s">
        <v>471</v>
      </c>
      <c r="M270" s="46">
        <f>(M271/M272)*100</f>
        <v>0</v>
      </c>
      <c r="N270" s="46">
        <f>(N271/N272)*100</f>
        <v>100</v>
      </c>
      <c r="O270" s="46">
        <f>(O271/O272)*100</f>
        <v>100</v>
      </c>
      <c r="P270" s="46">
        <f>(P271/P272)*100</f>
        <v>100</v>
      </c>
      <c r="Q270" s="46">
        <f t="shared" ref="Q270:S270" si="86">(Q271/Q272)*100</f>
        <v>100</v>
      </c>
      <c r="R270" s="46">
        <f t="shared" si="86"/>
        <v>100</v>
      </c>
      <c r="S270" s="46">
        <f t="shared" si="86"/>
        <v>100</v>
      </c>
    </row>
    <row r="271" spans="1:19" s="18" customFormat="1" ht="45" x14ac:dyDescent="0.25">
      <c r="A271" s="9">
        <v>511</v>
      </c>
      <c r="B271" s="9" t="s">
        <v>11</v>
      </c>
      <c r="C271" s="9" t="s">
        <v>12</v>
      </c>
      <c r="D271" s="9">
        <v>21430</v>
      </c>
      <c r="E271" s="11" t="s">
        <v>467</v>
      </c>
      <c r="F271" s="11" t="s">
        <v>469</v>
      </c>
      <c r="G271" s="11"/>
      <c r="H271" s="9">
        <v>1</v>
      </c>
      <c r="I271" s="9" t="s">
        <v>283</v>
      </c>
      <c r="J271" s="9">
        <v>1</v>
      </c>
      <c r="K271" s="9" t="s">
        <v>283</v>
      </c>
      <c r="L271" s="20" t="s">
        <v>471</v>
      </c>
      <c r="M271" s="43">
        <v>0</v>
      </c>
      <c r="N271" s="43">
        <v>1</v>
      </c>
      <c r="O271" s="43">
        <v>1</v>
      </c>
      <c r="P271" s="43">
        <v>1</v>
      </c>
      <c r="Q271" s="43">
        <v>1</v>
      </c>
      <c r="R271" s="43">
        <v>1</v>
      </c>
      <c r="S271" s="43">
        <v>1</v>
      </c>
    </row>
    <row r="272" spans="1:19" s="18" customFormat="1" ht="45" x14ac:dyDescent="0.25">
      <c r="A272" s="9">
        <v>511</v>
      </c>
      <c r="B272" s="9" t="s">
        <v>11</v>
      </c>
      <c r="C272" s="9" t="s">
        <v>12</v>
      </c>
      <c r="D272" s="9">
        <v>21430</v>
      </c>
      <c r="E272" s="11" t="s">
        <v>467</v>
      </c>
      <c r="F272" s="11" t="s">
        <v>470</v>
      </c>
      <c r="G272" s="11"/>
      <c r="H272" s="9">
        <v>1</v>
      </c>
      <c r="I272" s="9" t="s">
        <v>283</v>
      </c>
      <c r="J272" s="9">
        <v>1</v>
      </c>
      <c r="K272" s="9" t="s">
        <v>283</v>
      </c>
      <c r="L272" s="20" t="s">
        <v>471</v>
      </c>
      <c r="M272" s="43">
        <v>1</v>
      </c>
      <c r="N272" s="43">
        <v>1</v>
      </c>
      <c r="O272" s="43">
        <v>1</v>
      </c>
      <c r="P272" s="43">
        <v>1</v>
      </c>
      <c r="Q272" s="43">
        <v>1</v>
      </c>
      <c r="R272" s="43">
        <v>1</v>
      </c>
      <c r="S272" s="43">
        <v>1</v>
      </c>
    </row>
    <row r="273" spans="1:19" s="17" customFormat="1" ht="45" x14ac:dyDescent="0.25">
      <c r="A273" s="8">
        <v>511</v>
      </c>
      <c r="B273" s="8" t="s">
        <v>11</v>
      </c>
      <c r="C273" s="8" t="s">
        <v>12</v>
      </c>
      <c r="D273" s="8">
        <v>22282</v>
      </c>
      <c r="E273" s="10" t="s">
        <v>472</v>
      </c>
      <c r="F273" s="10" t="s">
        <v>472</v>
      </c>
      <c r="G273" s="10" t="s">
        <v>473</v>
      </c>
      <c r="H273" s="14">
        <f>(H274/H275)*100</f>
        <v>100</v>
      </c>
      <c r="I273" s="8" t="s">
        <v>10</v>
      </c>
      <c r="J273" s="14">
        <f>(J274/J275)*100</f>
        <v>100</v>
      </c>
      <c r="K273" s="8" t="s">
        <v>10</v>
      </c>
      <c r="L273" s="22" t="s">
        <v>476</v>
      </c>
      <c r="M273" s="46">
        <f>(M274/M275)*100</f>
        <v>100</v>
      </c>
      <c r="N273" s="46">
        <f>(N274/N275)*100</f>
        <v>100</v>
      </c>
      <c r="O273" s="46">
        <f>(O274/O275)*100</f>
        <v>100</v>
      </c>
      <c r="P273" s="46">
        <f>(P274/P275)*100</f>
        <v>100</v>
      </c>
      <c r="Q273" s="46">
        <f t="shared" ref="Q273:S273" si="87">(Q274/Q275)*100</f>
        <v>100</v>
      </c>
      <c r="R273" s="46">
        <f t="shared" si="87"/>
        <v>100</v>
      </c>
      <c r="S273" s="46">
        <f t="shared" si="87"/>
        <v>100</v>
      </c>
    </row>
    <row r="274" spans="1:19" s="18" customFormat="1" ht="45" x14ac:dyDescent="0.25">
      <c r="A274" s="9">
        <v>511</v>
      </c>
      <c r="B274" s="9" t="s">
        <v>11</v>
      </c>
      <c r="C274" s="9" t="s">
        <v>12</v>
      </c>
      <c r="D274" s="9">
        <v>22282</v>
      </c>
      <c r="E274" s="11" t="s">
        <v>472</v>
      </c>
      <c r="F274" s="11" t="s">
        <v>474</v>
      </c>
      <c r="G274" s="11"/>
      <c r="H274" s="9">
        <v>1</v>
      </c>
      <c r="I274" s="9" t="s">
        <v>414</v>
      </c>
      <c r="J274" s="9">
        <v>1</v>
      </c>
      <c r="K274" s="9" t="s">
        <v>414</v>
      </c>
      <c r="L274" s="20" t="s">
        <v>476</v>
      </c>
      <c r="M274" s="43">
        <v>1</v>
      </c>
      <c r="N274" s="43">
        <v>1</v>
      </c>
      <c r="O274" s="43">
        <v>1</v>
      </c>
      <c r="P274" s="43">
        <v>1</v>
      </c>
      <c r="Q274" s="43">
        <v>1</v>
      </c>
      <c r="R274" s="43">
        <v>1</v>
      </c>
      <c r="S274" s="43">
        <v>1</v>
      </c>
    </row>
    <row r="275" spans="1:19" s="18" customFormat="1" ht="45" x14ac:dyDescent="0.25">
      <c r="A275" s="9">
        <v>511</v>
      </c>
      <c r="B275" s="9" t="s">
        <v>11</v>
      </c>
      <c r="C275" s="9" t="s">
        <v>12</v>
      </c>
      <c r="D275" s="9">
        <v>22282</v>
      </c>
      <c r="E275" s="11" t="s">
        <v>472</v>
      </c>
      <c r="F275" s="11" t="s">
        <v>475</v>
      </c>
      <c r="G275" s="11"/>
      <c r="H275" s="9">
        <v>1</v>
      </c>
      <c r="I275" s="9" t="s">
        <v>414</v>
      </c>
      <c r="J275" s="9">
        <v>1</v>
      </c>
      <c r="K275" s="9" t="s">
        <v>414</v>
      </c>
      <c r="L275" s="20" t="s">
        <v>476</v>
      </c>
      <c r="M275" s="43">
        <v>1</v>
      </c>
      <c r="N275" s="43">
        <v>1</v>
      </c>
      <c r="O275" s="43">
        <v>1</v>
      </c>
      <c r="P275" s="43">
        <v>1</v>
      </c>
      <c r="Q275" s="43">
        <v>1</v>
      </c>
      <c r="R275" s="43">
        <v>1</v>
      </c>
      <c r="S275" s="43">
        <v>1</v>
      </c>
    </row>
    <row r="276" spans="1:19" s="17" customFormat="1" ht="56.25" x14ac:dyDescent="0.25">
      <c r="A276" s="8">
        <v>511</v>
      </c>
      <c r="B276" s="8" t="s">
        <v>8</v>
      </c>
      <c r="C276" s="8" t="s">
        <v>9</v>
      </c>
      <c r="D276" s="8">
        <v>21432</v>
      </c>
      <c r="E276" s="10" t="s">
        <v>477</v>
      </c>
      <c r="F276" s="10" t="s">
        <v>477</v>
      </c>
      <c r="G276" s="10" t="s">
        <v>478</v>
      </c>
      <c r="H276" s="14">
        <f>(H277/H278)*100</f>
        <v>100</v>
      </c>
      <c r="I276" s="8" t="s">
        <v>10</v>
      </c>
      <c r="J276" s="14">
        <f>(J277/J278)*100</f>
        <v>100</v>
      </c>
      <c r="K276" s="8" t="s">
        <v>10</v>
      </c>
      <c r="L276" s="22" t="s">
        <v>479</v>
      </c>
      <c r="M276" s="46">
        <v>-998</v>
      </c>
      <c r="N276" s="14">
        <f>(N277/N278)*100</f>
        <v>100</v>
      </c>
      <c r="O276" s="14">
        <f>(O277/O278)*100</f>
        <v>100</v>
      </c>
      <c r="P276" s="14">
        <f>(P277/P278)*100</f>
        <v>100</v>
      </c>
      <c r="Q276" s="14">
        <f t="shared" ref="Q276:S276" si="88">(Q277/Q278)*100</f>
        <v>100</v>
      </c>
      <c r="R276" s="14">
        <f t="shared" si="88"/>
        <v>100</v>
      </c>
      <c r="S276" s="14">
        <f t="shared" si="88"/>
        <v>100</v>
      </c>
    </row>
    <row r="277" spans="1:19" s="18" customFormat="1" ht="56.25" x14ac:dyDescent="0.25">
      <c r="A277" s="9">
        <v>511</v>
      </c>
      <c r="B277" s="9" t="s">
        <v>8</v>
      </c>
      <c r="C277" s="9" t="s">
        <v>9</v>
      </c>
      <c r="D277" s="9">
        <v>21432</v>
      </c>
      <c r="E277" s="11" t="s">
        <v>477</v>
      </c>
      <c r="F277" s="11" t="s">
        <v>160</v>
      </c>
      <c r="G277" s="11"/>
      <c r="H277" s="9">
        <v>11</v>
      </c>
      <c r="I277" s="9" t="s">
        <v>288</v>
      </c>
      <c r="J277" s="9">
        <v>17</v>
      </c>
      <c r="K277" s="9" t="s">
        <v>288</v>
      </c>
      <c r="L277" s="20" t="s">
        <v>479</v>
      </c>
      <c r="M277" s="43"/>
      <c r="N277" s="43">
        <v>21</v>
      </c>
      <c r="O277" s="43">
        <v>21</v>
      </c>
      <c r="P277" s="43">
        <v>2</v>
      </c>
      <c r="Q277" s="43">
        <v>1</v>
      </c>
      <c r="R277" s="43">
        <v>3</v>
      </c>
      <c r="S277" s="43">
        <v>24</v>
      </c>
    </row>
    <row r="278" spans="1:19" s="18" customFormat="1" ht="56.25" x14ac:dyDescent="0.25">
      <c r="A278" s="9">
        <v>511</v>
      </c>
      <c r="B278" s="9" t="s">
        <v>8</v>
      </c>
      <c r="C278" s="9" t="s">
        <v>9</v>
      </c>
      <c r="D278" s="9">
        <v>21432</v>
      </c>
      <c r="E278" s="11" t="s">
        <v>477</v>
      </c>
      <c r="F278" s="11" t="s">
        <v>161</v>
      </c>
      <c r="G278" s="11"/>
      <c r="H278" s="9">
        <v>11</v>
      </c>
      <c r="I278" s="9" t="s">
        <v>288</v>
      </c>
      <c r="J278" s="9">
        <v>17</v>
      </c>
      <c r="K278" s="9" t="s">
        <v>288</v>
      </c>
      <c r="L278" s="20" t="s">
        <v>479</v>
      </c>
      <c r="M278" s="43"/>
      <c r="N278" s="43">
        <v>21</v>
      </c>
      <c r="O278" s="43">
        <v>21</v>
      </c>
      <c r="P278" s="43">
        <v>2</v>
      </c>
      <c r="Q278" s="43">
        <v>1</v>
      </c>
      <c r="R278" s="43">
        <v>3</v>
      </c>
      <c r="S278" s="43">
        <v>24</v>
      </c>
    </row>
    <row r="279" spans="1:19" s="17" customFormat="1" ht="67.5" x14ac:dyDescent="0.25">
      <c r="A279" s="8">
        <v>511</v>
      </c>
      <c r="B279" s="8" t="s">
        <v>11</v>
      </c>
      <c r="C279" s="8" t="s">
        <v>12</v>
      </c>
      <c r="D279" s="8">
        <v>21434</v>
      </c>
      <c r="E279" s="10" t="s">
        <v>480</v>
      </c>
      <c r="F279" s="10" t="s">
        <v>480</v>
      </c>
      <c r="G279" s="10" t="s">
        <v>481</v>
      </c>
      <c r="H279" s="14">
        <f>(H280/H281)*100</f>
        <v>100</v>
      </c>
      <c r="I279" s="8" t="s">
        <v>10</v>
      </c>
      <c r="J279" s="14">
        <f>(J280/J281)*100</f>
        <v>100</v>
      </c>
      <c r="K279" s="8" t="s">
        <v>10</v>
      </c>
      <c r="L279" s="22" t="s">
        <v>651</v>
      </c>
      <c r="M279" s="46">
        <f>(M280/M281)*100</f>
        <v>100</v>
      </c>
      <c r="N279" s="46">
        <f>(N280/N281)*100</f>
        <v>100</v>
      </c>
      <c r="O279" s="46">
        <f>(O280/O281)*100</f>
        <v>100</v>
      </c>
      <c r="P279" s="46">
        <f>(P280/P281)*100</f>
        <v>100</v>
      </c>
      <c r="Q279" s="46">
        <f t="shared" ref="Q279:S279" si="89">(Q280/Q281)*100</f>
        <v>100</v>
      </c>
      <c r="R279" s="46">
        <f t="shared" si="89"/>
        <v>100</v>
      </c>
      <c r="S279" s="46">
        <f t="shared" si="89"/>
        <v>100</v>
      </c>
    </row>
    <row r="280" spans="1:19" s="18" customFormat="1" ht="56.25" x14ac:dyDescent="0.25">
      <c r="A280" s="9">
        <v>511</v>
      </c>
      <c r="B280" s="9" t="s">
        <v>11</v>
      </c>
      <c r="C280" s="9" t="s">
        <v>12</v>
      </c>
      <c r="D280" s="9">
        <v>21434</v>
      </c>
      <c r="E280" s="11" t="s">
        <v>480</v>
      </c>
      <c r="F280" s="11" t="s">
        <v>482</v>
      </c>
      <c r="G280" s="11"/>
      <c r="H280" s="9">
        <v>11</v>
      </c>
      <c r="I280" s="9" t="s">
        <v>288</v>
      </c>
      <c r="J280" s="9">
        <v>17</v>
      </c>
      <c r="K280" s="9" t="s">
        <v>288</v>
      </c>
      <c r="L280" s="20" t="s">
        <v>651</v>
      </c>
      <c r="M280" s="43">
        <v>1</v>
      </c>
      <c r="N280" s="36">
        <v>9</v>
      </c>
      <c r="O280" s="43">
        <f>M280+N280</f>
        <v>10</v>
      </c>
      <c r="P280" s="36">
        <v>13</v>
      </c>
      <c r="Q280" s="36">
        <v>24</v>
      </c>
      <c r="R280" s="36">
        <v>24</v>
      </c>
      <c r="S280" s="36">
        <v>24</v>
      </c>
    </row>
    <row r="281" spans="1:19" s="18" customFormat="1" ht="56.25" x14ac:dyDescent="0.25">
      <c r="A281" s="9">
        <v>511</v>
      </c>
      <c r="B281" s="9" t="s">
        <v>11</v>
      </c>
      <c r="C281" s="9" t="s">
        <v>12</v>
      </c>
      <c r="D281" s="9">
        <v>21434</v>
      </c>
      <c r="E281" s="11" t="s">
        <v>480</v>
      </c>
      <c r="F281" s="11" t="s">
        <v>483</v>
      </c>
      <c r="G281" s="11"/>
      <c r="H281" s="9">
        <v>11</v>
      </c>
      <c r="I281" s="9" t="s">
        <v>288</v>
      </c>
      <c r="J281" s="9">
        <v>17</v>
      </c>
      <c r="K281" s="9" t="s">
        <v>288</v>
      </c>
      <c r="L281" s="20" t="s">
        <v>651</v>
      </c>
      <c r="M281" s="43">
        <v>1</v>
      </c>
      <c r="N281" s="36">
        <v>9</v>
      </c>
      <c r="O281" s="43">
        <f>M281+N281</f>
        <v>10</v>
      </c>
      <c r="P281" s="36">
        <v>13</v>
      </c>
      <c r="Q281" s="36">
        <v>24</v>
      </c>
      <c r="R281" s="36">
        <v>24</v>
      </c>
      <c r="S281" s="36">
        <v>24</v>
      </c>
    </row>
    <row r="282" spans="1:19" s="17" customFormat="1" ht="56.25" x14ac:dyDescent="0.25">
      <c r="A282" s="8">
        <v>511</v>
      </c>
      <c r="B282" s="8" t="s">
        <v>11</v>
      </c>
      <c r="C282" s="8" t="s">
        <v>12</v>
      </c>
      <c r="D282" s="8">
        <v>21435</v>
      </c>
      <c r="E282" s="10" t="s">
        <v>484</v>
      </c>
      <c r="F282" s="10" t="s">
        <v>484</v>
      </c>
      <c r="G282" s="10" t="s">
        <v>485</v>
      </c>
      <c r="H282" s="14">
        <f>(H283/H284)*100</f>
        <v>90.909090909090907</v>
      </c>
      <c r="I282" s="8" t="s">
        <v>10</v>
      </c>
      <c r="J282" s="14">
        <f>(J283/J284)*100</f>
        <v>100</v>
      </c>
      <c r="K282" s="8" t="s">
        <v>10</v>
      </c>
      <c r="L282" s="22" t="s">
        <v>487</v>
      </c>
      <c r="M282" s="46">
        <f>(M283/M284)*100</f>
        <v>100</v>
      </c>
      <c r="N282" s="46">
        <f>(N283/N284)*100</f>
        <v>100</v>
      </c>
      <c r="O282" s="46">
        <f>(O283/O284)*100</f>
        <v>100</v>
      </c>
      <c r="P282" s="46">
        <f>(P283/P284)*100</f>
        <v>100</v>
      </c>
      <c r="Q282" s="46">
        <f>(Q283/Q284)*100</f>
        <v>100</v>
      </c>
      <c r="R282" s="46">
        <f t="shared" ref="R282:S282" si="90">(R283/R284)*100</f>
        <v>100</v>
      </c>
      <c r="S282" s="46">
        <f t="shared" si="90"/>
        <v>100</v>
      </c>
    </row>
    <row r="283" spans="1:19" s="18" customFormat="1" ht="56.25" x14ac:dyDescent="0.25">
      <c r="A283" s="9">
        <v>511</v>
      </c>
      <c r="B283" s="9" t="s">
        <v>11</v>
      </c>
      <c r="C283" s="9" t="s">
        <v>12</v>
      </c>
      <c r="D283" s="9">
        <v>21435</v>
      </c>
      <c r="E283" s="11" t="s">
        <v>484</v>
      </c>
      <c r="F283" s="11" t="s">
        <v>486</v>
      </c>
      <c r="G283" s="11"/>
      <c r="H283" s="9">
        <v>10</v>
      </c>
      <c r="I283" s="9" t="s">
        <v>288</v>
      </c>
      <c r="J283" s="9">
        <v>17</v>
      </c>
      <c r="K283" s="9" t="s">
        <v>288</v>
      </c>
      <c r="L283" s="20" t="s">
        <v>487</v>
      </c>
      <c r="M283" s="43">
        <v>1</v>
      </c>
      <c r="N283" s="36">
        <v>20</v>
      </c>
      <c r="O283" s="43">
        <f>M283+N283</f>
        <v>21</v>
      </c>
      <c r="P283" s="36">
        <v>2</v>
      </c>
      <c r="Q283" s="36">
        <v>1</v>
      </c>
      <c r="R283" s="36">
        <v>3</v>
      </c>
      <c r="S283" s="36">
        <v>24</v>
      </c>
    </row>
    <row r="284" spans="1:19" s="18" customFormat="1" ht="56.25" x14ac:dyDescent="0.25">
      <c r="A284" s="9">
        <v>511</v>
      </c>
      <c r="B284" s="9" t="s">
        <v>11</v>
      </c>
      <c r="C284" s="9" t="s">
        <v>12</v>
      </c>
      <c r="D284" s="9">
        <v>21435</v>
      </c>
      <c r="E284" s="11" t="s">
        <v>484</v>
      </c>
      <c r="F284" s="11" t="s">
        <v>483</v>
      </c>
      <c r="G284" s="11"/>
      <c r="H284" s="9">
        <v>11</v>
      </c>
      <c r="I284" s="9" t="s">
        <v>288</v>
      </c>
      <c r="J284" s="9">
        <v>17</v>
      </c>
      <c r="K284" s="9" t="s">
        <v>288</v>
      </c>
      <c r="L284" s="20" t="s">
        <v>487</v>
      </c>
      <c r="M284" s="43">
        <v>1</v>
      </c>
      <c r="N284" s="36">
        <v>20</v>
      </c>
      <c r="O284" s="43">
        <f>M284+N284</f>
        <v>21</v>
      </c>
      <c r="P284" s="36">
        <v>2</v>
      </c>
      <c r="Q284" s="36">
        <v>1</v>
      </c>
      <c r="R284" s="36">
        <v>3</v>
      </c>
      <c r="S284" s="36">
        <v>24</v>
      </c>
    </row>
    <row r="285" spans="1:19" s="17" customFormat="1" ht="78.75" x14ac:dyDescent="0.25">
      <c r="A285" s="8">
        <v>511</v>
      </c>
      <c r="B285" s="8" t="s">
        <v>11</v>
      </c>
      <c r="C285" s="8" t="s">
        <v>12</v>
      </c>
      <c r="D285" s="8">
        <v>22283</v>
      </c>
      <c r="E285" s="10" t="s">
        <v>488</v>
      </c>
      <c r="F285" s="10" t="s">
        <v>488</v>
      </c>
      <c r="G285" s="10" t="s">
        <v>489</v>
      </c>
      <c r="H285" s="14">
        <f>(H286/H287)*100</f>
        <v>100</v>
      </c>
      <c r="I285" s="8" t="s">
        <v>10</v>
      </c>
      <c r="J285" s="14">
        <f>(J286/J287)*100</f>
        <v>0</v>
      </c>
      <c r="K285" s="8" t="s">
        <v>10</v>
      </c>
      <c r="L285" s="22" t="s">
        <v>671</v>
      </c>
      <c r="M285" s="46">
        <f>(M286/M287)*100</f>
        <v>100</v>
      </c>
      <c r="N285" s="46">
        <f>(N286/N287)*100</f>
        <v>100</v>
      </c>
      <c r="O285" s="46">
        <f>(O286/O287)*100</f>
        <v>100</v>
      </c>
      <c r="P285" s="46">
        <v>0</v>
      </c>
      <c r="Q285" s="46">
        <f t="shared" ref="Q285:S285" si="91">(Q286/Q287)*100</f>
        <v>100</v>
      </c>
      <c r="R285" s="46">
        <f t="shared" si="91"/>
        <v>100</v>
      </c>
      <c r="S285" s="46">
        <f t="shared" si="91"/>
        <v>100</v>
      </c>
    </row>
    <row r="286" spans="1:19" s="18" customFormat="1" ht="56.25" x14ac:dyDescent="0.25">
      <c r="A286" s="9">
        <v>511</v>
      </c>
      <c r="B286" s="9" t="s">
        <v>11</v>
      </c>
      <c r="C286" s="9" t="s">
        <v>12</v>
      </c>
      <c r="D286" s="9">
        <v>22283</v>
      </c>
      <c r="E286" s="11" t="s">
        <v>488</v>
      </c>
      <c r="F286" s="11" t="s">
        <v>490</v>
      </c>
      <c r="G286" s="11"/>
      <c r="H286" s="9">
        <v>2</v>
      </c>
      <c r="I286" s="9" t="s">
        <v>492</v>
      </c>
      <c r="J286" s="9">
        <v>0</v>
      </c>
      <c r="K286" s="9" t="s">
        <v>492</v>
      </c>
      <c r="L286" s="20" t="s">
        <v>671</v>
      </c>
      <c r="M286" s="43">
        <v>1</v>
      </c>
      <c r="N286" s="36">
        <v>28</v>
      </c>
      <c r="O286" s="43">
        <f>M286+N286</f>
        <v>29</v>
      </c>
      <c r="P286" s="36"/>
      <c r="Q286" s="43">
        <v>29</v>
      </c>
      <c r="R286" s="43">
        <v>29</v>
      </c>
      <c r="S286" s="43">
        <v>29</v>
      </c>
    </row>
    <row r="287" spans="1:19" s="18" customFormat="1" ht="56.25" x14ac:dyDescent="0.25">
      <c r="A287" s="9">
        <v>511</v>
      </c>
      <c r="B287" s="9" t="s">
        <v>11</v>
      </c>
      <c r="C287" s="9" t="s">
        <v>12</v>
      </c>
      <c r="D287" s="9">
        <v>22283</v>
      </c>
      <c r="E287" s="11" t="s">
        <v>488</v>
      </c>
      <c r="F287" s="11" t="s">
        <v>491</v>
      </c>
      <c r="G287" s="11"/>
      <c r="H287" s="9">
        <v>2</v>
      </c>
      <c r="I287" s="9" t="s">
        <v>492</v>
      </c>
      <c r="J287" s="9">
        <v>2</v>
      </c>
      <c r="K287" s="9" t="s">
        <v>492</v>
      </c>
      <c r="L287" s="20" t="s">
        <v>671</v>
      </c>
      <c r="M287" s="43">
        <v>1</v>
      </c>
      <c r="N287" s="36">
        <v>28</v>
      </c>
      <c r="O287" s="43">
        <f>M287+N287</f>
        <v>29</v>
      </c>
      <c r="P287" s="36"/>
      <c r="Q287" s="43">
        <v>29</v>
      </c>
      <c r="R287" s="43">
        <v>29</v>
      </c>
      <c r="S287" s="43">
        <v>29</v>
      </c>
    </row>
    <row r="288" spans="1:19" s="17" customFormat="1" ht="67.5" x14ac:dyDescent="0.25">
      <c r="A288" s="8">
        <v>511</v>
      </c>
      <c r="B288" s="8" t="s">
        <v>8</v>
      </c>
      <c r="C288" s="8" t="s">
        <v>9</v>
      </c>
      <c r="D288" s="8">
        <v>21437</v>
      </c>
      <c r="E288" s="10" t="s">
        <v>817</v>
      </c>
      <c r="F288" s="10" t="s">
        <v>493</v>
      </c>
      <c r="G288" s="10" t="s">
        <v>495</v>
      </c>
      <c r="H288" s="14">
        <f>(H289/H290)*100</f>
        <v>-997.00000000000011</v>
      </c>
      <c r="I288" s="8" t="s">
        <v>10</v>
      </c>
      <c r="J288" s="14">
        <f>(J289/J290)*100</f>
        <v>-997.00000000000011</v>
      </c>
      <c r="K288" s="8" t="s">
        <v>10</v>
      </c>
      <c r="L288" s="22" t="s">
        <v>652</v>
      </c>
      <c r="M288" s="46">
        <v>-997</v>
      </c>
      <c r="N288" s="46">
        <v>-997</v>
      </c>
      <c r="O288" s="46">
        <v>-997</v>
      </c>
      <c r="P288" s="46">
        <v>-997</v>
      </c>
      <c r="Q288" s="14">
        <f t="shared" ref="Q288:S288" si="92">(Q289/Q290)*100</f>
        <v>-997.00000000000011</v>
      </c>
      <c r="R288" s="14">
        <f t="shared" si="92"/>
        <v>-997.00000000000011</v>
      </c>
      <c r="S288" s="14">
        <f t="shared" si="92"/>
        <v>-997.00000000000011</v>
      </c>
    </row>
    <row r="289" spans="1:19" s="18" customFormat="1" ht="45" x14ac:dyDescent="0.25">
      <c r="A289" s="9">
        <v>511</v>
      </c>
      <c r="B289" s="9" t="s">
        <v>8</v>
      </c>
      <c r="C289" s="9" t="s">
        <v>9</v>
      </c>
      <c r="D289" s="9">
        <v>21437</v>
      </c>
      <c r="E289" s="11" t="s">
        <v>493</v>
      </c>
      <c r="F289" s="11" t="s">
        <v>165</v>
      </c>
      <c r="G289" s="11"/>
      <c r="H289" s="9">
        <v>-9.9700000000000006</v>
      </c>
      <c r="I289" s="9" t="s">
        <v>496</v>
      </c>
      <c r="J289" s="9">
        <v>-9.9700000000000006</v>
      </c>
      <c r="K289" s="9" t="s">
        <v>496</v>
      </c>
      <c r="L289" s="20" t="s">
        <v>652</v>
      </c>
      <c r="M289" s="43"/>
      <c r="N289" s="43"/>
      <c r="O289" s="43"/>
      <c r="P289" s="43"/>
      <c r="Q289" s="9">
        <v>-9.9700000000000006</v>
      </c>
      <c r="R289" s="9">
        <v>-9.9700000000000006</v>
      </c>
      <c r="S289" s="9">
        <v>-9.9700000000000006</v>
      </c>
    </row>
    <row r="290" spans="1:19" s="18" customFormat="1" ht="45" x14ac:dyDescent="0.25">
      <c r="A290" s="9">
        <v>511</v>
      </c>
      <c r="B290" s="9" t="s">
        <v>8</v>
      </c>
      <c r="C290" s="9" t="s">
        <v>9</v>
      </c>
      <c r="D290" s="9">
        <v>21437</v>
      </c>
      <c r="E290" s="11" t="s">
        <v>493</v>
      </c>
      <c r="F290" s="11" t="s">
        <v>494</v>
      </c>
      <c r="G290" s="11"/>
      <c r="H290" s="9">
        <v>1</v>
      </c>
      <c r="I290" s="9" t="s">
        <v>496</v>
      </c>
      <c r="J290" s="9">
        <v>1</v>
      </c>
      <c r="K290" s="9" t="s">
        <v>496</v>
      </c>
      <c r="L290" s="20" t="s">
        <v>652</v>
      </c>
      <c r="M290" s="43"/>
      <c r="N290" s="43"/>
      <c r="O290" s="43"/>
      <c r="P290" s="43"/>
      <c r="Q290" s="9">
        <v>1</v>
      </c>
      <c r="R290" s="9">
        <v>1</v>
      </c>
      <c r="S290" s="9">
        <v>1</v>
      </c>
    </row>
    <row r="291" spans="1:19" s="17" customFormat="1" ht="45" x14ac:dyDescent="0.25">
      <c r="A291" s="8">
        <v>511</v>
      </c>
      <c r="B291" s="8" t="s">
        <v>11</v>
      </c>
      <c r="C291" s="8" t="s">
        <v>12</v>
      </c>
      <c r="D291" s="8">
        <v>21439</v>
      </c>
      <c r="E291" s="10" t="s">
        <v>828</v>
      </c>
      <c r="F291" s="10" t="s">
        <v>497</v>
      </c>
      <c r="G291" s="10" t="s">
        <v>500</v>
      </c>
      <c r="H291" s="14">
        <f>(H292/H293)*100</f>
        <v>-997.00000000000011</v>
      </c>
      <c r="I291" s="8" t="s">
        <v>10</v>
      </c>
      <c r="J291" s="14">
        <f>(J292/J293)*100</f>
        <v>-997.00000000000011</v>
      </c>
      <c r="K291" s="8" t="s">
        <v>10</v>
      </c>
      <c r="L291" s="22" t="s">
        <v>653</v>
      </c>
      <c r="M291" s="46">
        <v>-997</v>
      </c>
      <c r="N291" s="46">
        <v>-997</v>
      </c>
      <c r="O291" s="46">
        <v>-997</v>
      </c>
      <c r="P291" s="46">
        <v>-997</v>
      </c>
      <c r="Q291" s="14">
        <f>(Q292/Q293)*100</f>
        <v>-997.00000000000011</v>
      </c>
      <c r="R291" s="14">
        <f t="shared" ref="R291:S291" si="93">(R292/R293)*100</f>
        <v>-997.00000000000011</v>
      </c>
      <c r="S291" s="14">
        <f t="shared" si="93"/>
        <v>-997.00000000000011</v>
      </c>
    </row>
    <row r="292" spans="1:19" s="18" customFormat="1" ht="45" x14ac:dyDescent="0.25">
      <c r="A292" s="9">
        <v>511</v>
      </c>
      <c r="B292" s="9" t="s">
        <v>11</v>
      </c>
      <c r="C292" s="9" t="s">
        <v>12</v>
      </c>
      <c r="D292" s="9">
        <v>21439</v>
      </c>
      <c r="E292" s="11" t="s">
        <v>497</v>
      </c>
      <c r="F292" s="11" t="s">
        <v>498</v>
      </c>
      <c r="G292" s="11"/>
      <c r="H292" s="9">
        <v>-9.9700000000000006</v>
      </c>
      <c r="I292" s="9" t="s">
        <v>278</v>
      </c>
      <c r="J292" s="9">
        <v>-9.9700000000000006</v>
      </c>
      <c r="K292" s="9" t="s">
        <v>278</v>
      </c>
      <c r="L292" s="20" t="s">
        <v>653</v>
      </c>
      <c r="M292" s="43"/>
      <c r="N292" s="43"/>
      <c r="O292" s="43"/>
      <c r="P292" s="43"/>
      <c r="Q292" s="9">
        <v>-9.9700000000000006</v>
      </c>
      <c r="R292" s="9">
        <v>-9.9700000000000006</v>
      </c>
      <c r="S292" s="9">
        <v>-9.9700000000000006</v>
      </c>
    </row>
    <row r="293" spans="1:19" s="18" customFormat="1" ht="45" x14ac:dyDescent="0.25">
      <c r="A293" s="9">
        <v>511</v>
      </c>
      <c r="B293" s="9" t="s">
        <v>11</v>
      </c>
      <c r="C293" s="9" t="s">
        <v>12</v>
      </c>
      <c r="D293" s="9">
        <v>21439</v>
      </c>
      <c r="E293" s="11" t="s">
        <v>497</v>
      </c>
      <c r="F293" s="11" t="s">
        <v>499</v>
      </c>
      <c r="G293" s="11"/>
      <c r="H293" s="9">
        <v>1</v>
      </c>
      <c r="I293" s="9" t="s">
        <v>278</v>
      </c>
      <c r="J293" s="9">
        <v>1</v>
      </c>
      <c r="K293" s="9" t="s">
        <v>278</v>
      </c>
      <c r="L293" s="20" t="s">
        <v>653</v>
      </c>
      <c r="M293" s="43"/>
      <c r="N293" s="43"/>
      <c r="O293" s="43"/>
      <c r="P293" s="43"/>
      <c r="Q293" s="9">
        <v>1</v>
      </c>
      <c r="R293" s="9">
        <v>1</v>
      </c>
      <c r="S293" s="9">
        <v>1</v>
      </c>
    </row>
    <row r="294" spans="1:19" s="17" customFormat="1" ht="45" x14ac:dyDescent="0.25">
      <c r="A294" s="8">
        <v>511</v>
      </c>
      <c r="B294" s="8" t="s">
        <v>11</v>
      </c>
      <c r="C294" s="8" t="s">
        <v>12</v>
      </c>
      <c r="D294" s="8">
        <v>21440</v>
      </c>
      <c r="E294" s="10" t="s">
        <v>827</v>
      </c>
      <c r="F294" s="10" t="s">
        <v>501</v>
      </c>
      <c r="G294" s="10" t="s">
        <v>502</v>
      </c>
      <c r="H294" s="14">
        <f>(H295/H296)*100</f>
        <v>-997.00000000000011</v>
      </c>
      <c r="I294" s="8" t="s">
        <v>10</v>
      </c>
      <c r="J294" s="14">
        <f>(J295/J296)*100</f>
        <v>-997.00000000000011</v>
      </c>
      <c r="K294" s="8" t="s">
        <v>10</v>
      </c>
      <c r="L294" s="22" t="s">
        <v>503</v>
      </c>
      <c r="M294" s="46">
        <v>-997</v>
      </c>
      <c r="N294" s="46">
        <v>-997</v>
      </c>
      <c r="O294" s="46">
        <v>-997</v>
      </c>
      <c r="P294" s="46">
        <v>-997</v>
      </c>
      <c r="Q294" s="14">
        <f t="shared" ref="Q294:S294" si="94">(Q295/Q296)*100</f>
        <v>-997.00000000000011</v>
      </c>
      <c r="R294" s="14">
        <f t="shared" si="94"/>
        <v>-997.00000000000011</v>
      </c>
      <c r="S294" s="14">
        <f t="shared" si="94"/>
        <v>-997.00000000000011</v>
      </c>
    </row>
    <row r="295" spans="1:19" s="18" customFormat="1" ht="45" x14ac:dyDescent="0.25">
      <c r="A295" s="9">
        <v>511</v>
      </c>
      <c r="B295" s="9" t="s">
        <v>11</v>
      </c>
      <c r="C295" s="9" t="s">
        <v>12</v>
      </c>
      <c r="D295" s="9">
        <v>21440</v>
      </c>
      <c r="E295" s="11" t="s">
        <v>501</v>
      </c>
      <c r="F295" s="11" t="s">
        <v>166</v>
      </c>
      <c r="G295" s="11"/>
      <c r="H295" s="9">
        <v>-9.9700000000000006</v>
      </c>
      <c r="I295" s="9" t="s">
        <v>290</v>
      </c>
      <c r="J295" s="9">
        <v>-9.9700000000000006</v>
      </c>
      <c r="K295" s="9" t="s">
        <v>290</v>
      </c>
      <c r="L295" s="20" t="s">
        <v>503</v>
      </c>
      <c r="M295" s="43"/>
      <c r="N295" s="43"/>
      <c r="O295" s="43"/>
      <c r="P295" s="43"/>
      <c r="Q295" s="9">
        <v>-9.9700000000000006</v>
      </c>
      <c r="R295" s="9">
        <v>-9.9700000000000006</v>
      </c>
      <c r="S295" s="9">
        <v>-9.9700000000000006</v>
      </c>
    </row>
    <row r="296" spans="1:19" s="18" customFormat="1" ht="45" x14ac:dyDescent="0.25">
      <c r="A296" s="9">
        <v>511</v>
      </c>
      <c r="B296" s="9" t="s">
        <v>11</v>
      </c>
      <c r="C296" s="9" t="s">
        <v>12</v>
      </c>
      <c r="D296" s="9">
        <v>21440</v>
      </c>
      <c r="E296" s="11" t="s">
        <v>501</v>
      </c>
      <c r="F296" s="11" t="s">
        <v>167</v>
      </c>
      <c r="G296" s="11"/>
      <c r="H296" s="9">
        <v>1</v>
      </c>
      <c r="I296" s="9" t="s">
        <v>290</v>
      </c>
      <c r="J296" s="9">
        <v>1</v>
      </c>
      <c r="K296" s="9" t="s">
        <v>290</v>
      </c>
      <c r="L296" s="20" t="s">
        <v>503</v>
      </c>
      <c r="M296" s="43"/>
      <c r="N296" s="43"/>
      <c r="O296" s="43"/>
      <c r="P296" s="43"/>
      <c r="Q296" s="9">
        <v>1</v>
      </c>
      <c r="R296" s="9">
        <v>1</v>
      </c>
      <c r="S296" s="9">
        <v>1</v>
      </c>
    </row>
    <row r="297" spans="1:19" s="17" customFormat="1" ht="45" x14ac:dyDescent="0.25">
      <c r="A297" s="8">
        <v>511</v>
      </c>
      <c r="B297" s="8" t="s">
        <v>11</v>
      </c>
      <c r="C297" s="8" t="s">
        <v>12</v>
      </c>
      <c r="D297" s="8">
        <v>22284</v>
      </c>
      <c r="E297" s="10" t="s">
        <v>826</v>
      </c>
      <c r="F297" s="10" t="s">
        <v>504</v>
      </c>
      <c r="G297" s="10" t="s">
        <v>505</v>
      </c>
      <c r="H297" s="14">
        <f>(H298/H299)*100</f>
        <v>-997.00000000000011</v>
      </c>
      <c r="I297" s="8" t="s">
        <v>10</v>
      </c>
      <c r="J297" s="14">
        <f>(J298/J299)*100</f>
        <v>-997.00000000000011</v>
      </c>
      <c r="K297" s="8" t="s">
        <v>10</v>
      </c>
      <c r="L297" s="22" t="s">
        <v>672</v>
      </c>
      <c r="M297" s="46">
        <v>-997</v>
      </c>
      <c r="N297" s="46">
        <v>-997</v>
      </c>
      <c r="O297" s="46">
        <v>-997</v>
      </c>
      <c r="P297" s="46">
        <v>-997</v>
      </c>
      <c r="Q297" s="14">
        <f>(Q298/Q299)*100</f>
        <v>-997.00000000000011</v>
      </c>
      <c r="R297" s="14">
        <f t="shared" ref="R297:S297" si="95">(R298/R299)*100</f>
        <v>-997.00000000000011</v>
      </c>
      <c r="S297" s="14">
        <f t="shared" si="95"/>
        <v>-997.00000000000011</v>
      </c>
    </row>
    <row r="298" spans="1:19" s="18" customFormat="1" ht="45" x14ac:dyDescent="0.25">
      <c r="A298" s="9">
        <v>511</v>
      </c>
      <c r="B298" s="9" t="s">
        <v>11</v>
      </c>
      <c r="C298" s="9" t="s">
        <v>12</v>
      </c>
      <c r="D298" s="9">
        <v>22284</v>
      </c>
      <c r="E298" s="11" t="s">
        <v>504</v>
      </c>
      <c r="F298" s="11" t="s">
        <v>727</v>
      </c>
      <c r="G298" s="11"/>
      <c r="H298" s="9">
        <v>-9.9700000000000006</v>
      </c>
      <c r="I298" s="9" t="s">
        <v>303</v>
      </c>
      <c r="J298" s="9">
        <v>-9.9700000000000006</v>
      </c>
      <c r="K298" s="9" t="s">
        <v>303</v>
      </c>
      <c r="L298" s="20" t="s">
        <v>672</v>
      </c>
      <c r="M298" s="43"/>
      <c r="N298" s="43"/>
      <c r="O298" s="43"/>
      <c r="P298" s="43"/>
      <c r="Q298" s="9">
        <v>-9.9700000000000006</v>
      </c>
      <c r="R298" s="9">
        <v>-9.9700000000000006</v>
      </c>
      <c r="S298" s="9">
        <v>-9.9700000000000006</v>
      </c>
    </row>
    <row r="299" spans="1:19" s="18" customFormat="1" ht="45" x14ac:dyDescent="0.25">
      <c r="A299" s="9">
        <v>511</v>
      </c>
      <c r="B299" s="9" t="s">
        <v>11</v>
      </c>
      <c r="C299" s="9" t="s">
        <v>12</v>
      </c>
      <c r="D299" s="9">
        <v>22284</v>
      </c>
      <c r="E299" s="11" t="s">
        <v>504</v>
      </c>
      <c r="F299" s="11" t="s">
        <v>506</v>
      </c>
      <c r="G299" s="11"/>
      <c r="H299" s="9">
        <v>1</v>
      </c>
      <c r="I299" s="9" t="s">
        <v>303</v>
      </c>
      <c r="J299" s="9">
        <v>1</v>
      </c>
      <c r="K299" s="9" t="s">
        <v>303</v>
      </c>
      <c r="L299" s="20" t="s">
        <v>672</v>
      </c>
      <c r="M299" s="43"/>
      <c r="N299" s="43"/>
      <c r="O299" s="43"/>
      <c r="P299" s="43"/>
      <c r="Q299" s="9">
        <v>1</v>
      </c>
      <c r="R299" s="9">
        <v>1</v>
      </c>
      <c r="S299" s="9">
        <v>1</v>
      </c>
    </row>
    <row r="300" spans="1:19" s="17" customFormat="1" ht="56.25" x14ac:dyDescent="0.25">
      <c r="A300" s="8">
        <v>511</v>
      </c>
      <c r="B300" s="8" t="s">
        <v>8</v>
      </c>
      <c r="C300" s="8" t="s">
        <v>9</v>
      </c>
      <c r="D300" s="8">
        <v>21441</v>
      </c>
      <c r="E300" s="10" t="s">
        <v>818</v>
      </c>
      <c r="F300" s="10" t="s">
        <v>507</v>
      </c>
      <c r="G300" s="10" t="s">
        <v>508</v>
      </c>
      <c r="H300" s="14">
        <f>(H301/H302)*100</f>
        <v>-997.00000000000011</v>
      </c>
      <c r="I300" s="8" t="s">
        <v>10</v>
      </c>
      <c r="J300" s="14">
        <f>(J301/J302)*100</f>
        <v>-997.00000000000011</v>
      </c>
      <c r="K300" s="8" t="s">
        <v>10</v>
      </c>
      <c r="L300" s="22" t="s">
        <v>510</v>
      </c>
      <c r="M300" s="46">
        <v>-997</v>
      </c>
      <c r="N300" s="46">
        <v>-997</v>
      </c>
      <c r="O300" s="46">
        <v>-997</v>
      </c>
      <c r="P300" s="46">
        <v>-997</v>
      </c>
      <c r="Q300" s="14">
        <f t="shared" ref="Q300:S300" si="96">(Q301/Q302)*100</f>
        <v>-997.00000000000011</v>
      </c>
      <c r="R300" s="14">
        <f t="shared" si="96"/>
        <v>-997.00000000000011</v>
      </c>
      <c r="S300" s="14">
        <f t="shared" si="96"/>
        <v>-997.00000000000011</v>
      </c>
    </row>
    <row r="301" spans="1:19" s="18" customFormat="1" ht="45" x14ac:dyDescent="0.25">
      <c r="A301" s="9">
        <v>511</v>
      </c>
      <c r="B301" s="9" t="s">
        <v>8</v>
      </c>
      <c r="C301" s="9" t="s">
        <v>9</v>
      </c>
      <c r="D301" s="9">
        <v>21441</v>
      </c>
      <c r="E301" s="11" t="s">
        <v>507</v>
      </c>
      <c r="F301" s="11" t="s">
        <v>168</v>
      </c>
      <c r="G301" s="11"/>
      <c r="H301" s="9">
        <v>-9.9700000000000006</v>
      </c>
      <c r="I301" s="9" t="s">
        <v>289</v>
      </c>
      <c r="J301" s="9">
        <v>-9.9700000000000006</v>
      </c>
      <c r="K301" s="9" t="s">
        <v>289</v>
      </c>
      <c r="L301" s="20" t="s">
        <v>510</v>
      </c>
      <c r="M301" s="43"/>
      <c r="N301" s="43"/>
      <c r="O301" s="43"/>
      <c r="P301" s="43"/>
      <c r="Q301" s="9">
        <v>-9.9700000000000006</v>
      </c>
      <c r="R301" s="9">
        <v>-9.9700000000000006</v>
      </c>
      <c r="S301" s="9">
        <v>-9.9700000000000006</v>
      </c>
    </row>
    <row r="302" spans="1:19" s="18" customFormat="1" ht="45" x14ac:dyDescent="0.25">
      <c r="A302" s="9">
        <v>511</v>
      </c>
      <c r="B302" s="9" t="s">
        <v>8</v>
      </c>
      <c r="C302" s="9" t="s">
        <v>9</v>
      </c>
      <c r="D302" s="9">
        <v>21441</v>
      </c>
      <c r="E302" s="11" t="s">
        <v>507</v>
      </c>
      <c r="F302" s="11" t="s">
        <v>509</v>
      </c>
      <c r="G302" s="11"/>
      <c r="H302" s="9">
        <v>1</v>
      </c>
      <c r="I302" s="9" t="s">
        <v>289</v>
      </c>
      <c r="J302" s="9">
        <v>1</v>
      </c>
      <c r="K302" s="9" t="s">
        <v>289</v>
      </c>
      <c r="L302" s="20" t="s">
        <v>510</v>
      </c>
      <c r="M302" s="43"/>
      <c r="N302" s="43"/>
      <c r="O302" s="43"/>
      <c r="P302" s="43"/>
      <c r="Q302" s="9">
        <v>1</v>
      </c>
      <c r="R302" s="9">
        <v>1</v>
      </c>
      <c r="S302" s="9">
        <v>1</v>
      </c>
    </row>
    <row r="303" spans="1:19" s="17" customFormat="1" ht="45" x14ac:dyDescent="0.25">
      <c r="A303" s="8">
        <v>511</v>
      </c>
      <c r="B303" s="8" t="s">
        <v>11</v>
      </c>
      <c r="C303" s="8" t="s">
        <v>12</v>
      </c>
      <c r="D303" s="8">
        <v>21442</v>
      </c>
      <c r="E303" s="10" t="s">
        <v>825</v>
      </c>
      <c r="F303" s="10" t="s">
        <v>511</v>
      </c>
      <c r="G303" s="10" t="s">
        <v>512</v>
      </c>
      <c r="H303" s="14">
        <f>(H304/H305)*100</f>
        <v>-997.00000000000011</v>
      </c>
      <c r="I303" s="8" t="s">
        <v>10</v>
      </c>
      <c r="J303" s="14">
        <f>(J304/J305)*100</f>
        <v>-997.00000000000011</v>
      </c>
      <c r="K303" s="8" t="s">
        <v>10</v>
      </c>
      <c r="L303" s="22" t="s">
        <v>515</v>
      </c>
      <c r="M303" s="46">
        <v>-997</v>
      </c>
      <c r="N303" s="46">
        <v>-997</v>
      </c>
      <c r="O303" s="46">
        <v>-997</v>
      </c>
      <c r="P303" s="46">
        <v>-997</v>
      </c>
      <c r="Q303" s="14">
        <f t="shared" ref="Q303:S303" si="97">(Q304/Q305)*100</f>
        <v>-997.00000000000011</v>
      </c>
      <c r="R303" s="14">
        <f t="shared" si="97"/>
        <v>-997.00000000000011</v>
      </c>
      <c r="S303" s="14">
        <f t="shared" si="97"/>
        <v>-997.00000000000011</v>
      </c>
    </row>
    <row r="304" spans="1:19" s="18" customFormat="1" ht="45" x14ac:dyDescent="0.25">
      <c r="A304" s="9">
        <v>511</v>
      </c>
      <c r="B304" s="9" t="s">
        <v>11</v>
      </c>
      <c r="C304" s="9" t="s">
        <v>12</v>
      </c>
      <c r="D304" s="9">
        <v>21442</v>
      </c>
      <c r="E304" s="11" t="s">
        <v>511</v>
      </c>
      <c r="F304" s="11" t="s">
        <v>513</v>
      </c>
      <c r="G304" s="11"/>
      <c r="H304" s="9">
        <v>-9.9700000000000006</v>
      </c>
      <c r="I304" s="9" t="s">
        <v>278</v>
      </c>
      <c r="J304" s="9">
        <v>-9.9700000000000006</v>
      </c>
      <c r="K304" s="9" t="s">
        <v>278</v>
      </c>
      <c r="L304" s="20" t="s">
        <v>515</v>
      </c>
      <c r="M304" s="43"/>
      <c r="N304" s="43"/>
      <c r="O304" s="43"/>
      <c r="P304" s="43"/>
      <c r="Q304" s="9">
        <v>-9.9700000000000006</v>
      </c>
      <c r="R304" s="9">
        <v>-9.9700000000000006</v>
      </c>
      <c r="S304" s="9">
        <v>-9.9700000000000006</v>
      </c>
    </row>
    <row r="305" spans="1:19" s="18" customFormat="1" ht="45" x14ac:dyDescent="0.25">
      <c r="A305" s="9">
        <v>511</v>
      </c>
      <c r="B305" s="9" t="s">
        <v>11</v>
      </c>
      <c r="C305" s="9" t="s">
        <v>12</v>
      </c>
      <c r="D305" s="9">
        <v>21442</v>
      </c>
      <c r="E305" s="11" t="s">
        <v>511</v>
      </c>
      <c r="F305" s="11" t="s">
        <v>514</v>
      </c>
      <c r="G305" s="11"/>
      <c r="H305" s="9">
        <v>1</v>
      </c>
      <c r="I305" s="9" t="s">
        <v>278</v>
      </c>
      <c r="J305" s="9">
        <v>1</v>
      </c>
      <c r="K305" s="9" t="s">
        <v>278</v>
      </c>
      <c r="L305" s="20" t="s">
        <v>515</v>
      </c>
      <c r="M305" s="43"/>
      <c r="N305" s="43"/>
      <c r="O305" s="43"/>
      <c r="P305" s="43"/>
      <c r="Q305" s="9">
        <v>1</v>
      </c>
      <c r="R305" s="9">
        <v>1</v>
      </c>
      <c r="S305" s="9">
        <v>1</v>
      </c>
    </row>
    <row r="306" spans="1:19" s="17" customFormat="1" ht="45" x14ac:dyDescent="0.25">
      <c r="A306" s="8">
        <v>511</v>
      </c>
      <c r="B306" s="8" t="s">
        <v>11</v>
      </c>
      <c r="C306" s="8" t="s">
        <v>12</v>
      </c>
      <c r="D306" s="8">
        <v>21443</v>
      </c>
      <c r="E306" s="10" t="s">
        <v>824</v>
      </c>
      <c r="F306" s="10" t="s">
        <v>516</v>
      </c>
      <c r="G306" s="10" t="s">
        <v>517</v>
      </c>
      <c r="H306" s="14">
        <f>(H307/H308)*100</f>
        <v>-997.00000000000011</v>
      </c>
      <c r="I306" s="8" t="s">
        <v>10</v>
      </c>
      <c r="J306" s="14">
        <f>(J307/J308)*100</f>
        <v>-997.00000000000011</v>
      </c>
      <c r="K306" s="8" t="s">
        <v>10</v>
      </c>
      <c r="L306" s="22" t="s">
        <v>520</v>
      </c>
      <c r="M306" s="46">
        <v>-997</v>
      </c>
      <c r="N306" s="46">
        <v>-997</v>
      </c>
      <c r="O306" s="46">
        <v>-997</v>
      </c>
      <c r="P306" s="46">
        <v>-997</v>
      </c>
      <c r="Q306" s="14">
        <f>(Q307/Q308)*100</f>
        <v>-997.00000000000011</v>
      </c>
      <c r="R306" s="14">
        <f t="shared" ref="R306:S306" si="98">(R307/R308)*100</f>
        <v>-997.00000000000011</v>
      </c>
      <c r="S306" s="14">
        <f t="shared" si="98"/>
        <v>-997.00000000000011</v>
      </c>
    </row>
    <row r="307" spans="1:19" s="18" customFormat="1" ht="45" x14ac:dyDescent="0.25">
      <c r="A307" s="9">
        <v>511</v>
      </c>
      <c r="B307" s="9" t="s">
        <v>11</v>
      </c>
      <c r="C307" s="9" t="s">
        <v>12</v>
      </c>
      <c r="D307" s="9">
        <v>21443</v>
      </c>
      <c r="E307" s="11" t="s">
        <v>516</v>
      </c>
      <c r="F307" s="11" t="s">
        <v>518</v>
      </c>
      <c r="G307" s="11"/>
      <c r="H307" s="9">
        <v>-9.9700000000000006</v>
      </c>
      <c r="I307" s="9" t="s">
        <v>290</v>
      </c>
      <c r="J307" s="9">
        <v>-9.9700000000000006</v>
      </c>
      <c r="K307" s="9" t="s">
        <v>290</v>
      </c>
      <c r="L307" s="20" t="s">
        <v>520</v>
      </c>
      <c r="M307" s="43"/>
      <c r="N307" s="43"/>
      <c r="O307" s="43"/>
      <c r="P307" s="43"/>
      <c r="Q307" s="9">
        <v>-9.9700000000000006</v>
      </c>
      <c r="R307" s="9">
        <v>-9.9700000000000006</v>
      </c>
      <c r="S307" s="9">
        <v>-9.9700000000000006</v>
      </c>
    </row>
    <row r="308" spans="1:19" s="18" customFormat="1" ht="45" x14ac:dyDescent="0.25">
      <c r="A308" s="9">
        <v>511</v>
      </c>
      <c r="B308" s="9" t="s">
        <v>11</v>
      </c>
      <c r="C308" s="9" t="s">
        <v>12</v>
      </c>
      <c r="D308" s="9">
        <v>21443</v>
      </c>
      <c r="E308" s="11" t="s">
        <v>516</v>
      </c>
      <c r="F308" s="11" t="s">
        <v>519</v>
      </c>
      <c r="G308" s="11"/>
      <c r="H308" s="9">
        <v>1</v>
      </c>
      <c r="I308" s="9" t="s">
        <v>290</v>
      </c>
      <c r="J308" s="9">
        <v>1</v>
      </c>
      <c r="K308" s="9" t="s">
        <v>290</v>
      </c>
      <c r="L308" s="20" t="s">
        <v>520</v>
      </c>
      <c r="M308" s="43"/>
      <c r="N308" s="43"/>
      <c r="O308" s="43"/>
      <c r="P308" s="43"/>
      <c r="Q308" s="9">
        <v>1</v>
      </c>
      <c r="R308" s="9">
        <v>1</v>
      </c>
      <c r="S308" s="9">
        <v>1</v>
      </c>
    </row>
    <row r="309" spans="1:19" s="17" customFormat="1" ht="90" x14ac:dyDescent="0.25">
      <c r="A309" s="8">
        <v>511</v>
      </c>
      <c r="B309" s="8" t="s">
        <v>11</v>
      </c>
      <c r="C309" s="8" t="s">
        <v>12</v>
      </c>
      <c r="D309" s="8">
        <v>22285</v>
      </c>
      <c r="E309" s="10" t="s">
        <v>823</v>
      </c>
      <c r="F309" s="10" t="s">
        <v>522</v>
      </c>
      <c r="G309" s="10" t="s">
        <v>521</v>
      </c>
      <c r="H309" s="14">
        <f>(H310/H311)*100</f>
        <v>100</v>
      </c>
      <c r="I309" s="8" t="s">
        <v>10</v>
      </c>
      <c r="J309" s="14">
        <f>(J310/J311)*100</f>
        <v>-997.00000000000011</v>
      </c>
      <c r="K309" s="8" t="s">
        <v>10</v>
      </c>
      <c r="L309" s="22" t="s">
        <v>672</v>
      </c>
      <c r="M309" s="46">
        <v>-997</v>
      </c>
      <c r="N309" s="46">
        <v>-997</v>
      </c>
      <c r="O309" s="46">
        <v>-997</v>
      </c>
      <c r="P309" s="46">
        <v>-997</v>
      </c>
      <c r="Q309" s="14">
        <f t="shared" ref="Q309:S309" si="99">(Q310/Q311)*100</f>
        <v>-997.00000000000011</v>
      </c>
      <c r="R309" s="14">
        <f t="shared" si="99"/>
        <v>-997.00000000000011</v>
      </c>
      <c r="S309" s="14">
        <f t="shared" si="99"/>
        <v>-997.00000000000011</v>
      </c>
    </row>
    <row r="310" spans="1:19" s="18" customFormat="1" ht="45" x14ac:dyDescent="0.25">
      <c r="A310" s="9">
        <v>511</v>
      </c>
      <c r="B310" s="9" t="s">
        <v>11</v>
      </c>
      <c r="C310" s="9" t="s">
        <v>12</v>
      </c>
      <c r="D310" s="9">
        <v>22285</v>
      </c>
      <c r="E310" s="11" t="s">
        <v>522</v>
      </c>
      <c r="F310" s="11" t="s">
        <v>728</v>
      </c>
      <c r="G310" s="11"/>
      <c r="H310" s="9">
        <v>10</v>
      </c>
      <c r="I310" s="9" t="s">
        <v>303</v>
      </c>
      <c r="J310" s="9">
        <v>-9.9700000000000006</v>
      </c>
      <c r="K310" s="9" t="s">
        <v>303</v>
      </c>
      <c r="L310" s="20" t="s">
        <v>672</v>
      </c>
      <c r="M310" s="43"/>
      <c r="N310" s="43"/>
      <c r="O310" s="43"/>
      <c r="P310" s="43"/>
      <c r="Q310" s="9">
        <v>-9.9700000000000006</v>
      </c>
      <c r="R310" s="9">
        <v>-9.9700000000000006</v>
      </c>
      <c r="S310" s="9">
        <v>-9.9700000000000006</v>
      </c>
    </row>
    <row r="311" spans="1:19" s="18" customFormat="1" ht="45" x14ac:dyDescent="0.25">
      <c r="A311" s="9">
        <v>511</v>
      </c>
      <c r="B311" s="9" t="s">
        <v>11</v>
      </c>
      <c r="C311" s="9" t="s">
        <v>12</v>
      </c>
      <c r="D311" s="9">
        <v>22285</v>
      </c>
      <c r="E311" s="11" t="s">
        <v>522</v>
      </c>
      <c r="F311" s="11" t="s">
        <v>523</v>
      </c>
      <c r="G311" s="11"/>
      <c r="H311" s="9">
        <v>10</v>
      </c>
      <c r="I311" s="9" t="s">
        <v>303</v>
      </c>
      <c r="J311" s="9">
        <v>1</v>
      </c>
      <c r="K311" s="9" t="s">
        <v>303</v>
      </c>
      <c r="L311" s="20" t="s">
        <v>672</v>
      </c>
      <c r="M311" s="43"/>
      <c r="N311" s="43"/>
      <c r="O311" s="43"/>
      <c r="P311" s="43"/>
      <c r="Q311" s="9">
        <v>1</v>
      </c>
      <c r="R311" s="9">
        <v>1</v>
      </c>
      <c r="S311" s="9">
        <v>1</v>
      </c>
    </row>
    <row r="312" spans="1:19" s="17" customFormat="1" ht="90" x14ac:dyDescent="0.25">
      <c r="A312" s="8">
        <v>511</v>
      </c>
      <c r="B312" s="8" t="s">
        <v>8</v>
      </c>
      <c r="C312" s="8" t="s">
        <v>9</v>
      </c>
      <c r="D312" s="8">
        <v>21444</v>
      </c>
      <c r="E312" s="10" t="s">
        <v>819</v>
      </c>
      <c r="F312" s="10" t="s">
        <v>170</v>
      </c>
      <c r="G312" s="10" t="s">
        <v>524</v>
      </c>
      <c r="H312" s="14">
        <f>(H313/H314)*100</f>
        <v>-997.00000000000011</v>
      </c>
      <c r="I312" s="8" t="s">
        <v>10</v>
      </c>
      <c r="J312" s="14">
        <f>(J313/J314)*100</f>
        <v>-997.00000000000011</v>
      </c>
      <c r="K312" s="8" t="s">
        <v>10</v>
      </c>
      <c r="L312" s="22" t="s">
        <v>525</v>
      </c>
      <c r="M312" s="46">
        <v>-997</v>
      </c>
      <c r="N312" s="46">
        <v>-997</v>
      </c>
      <c r="O312" s="46">
        <v>-997</v>
      </c>
      <c r="P312" s="46">
        <v>-997</v>
      </c>
      <c r="Q312" s="14">
        <f t="shared" ref="Q312:S312" si="100">(Q313/Q314)*100</f>
        <v>-997.00000000000011</v>
      </c>
      <c r="R312" s="14">
        <f t="shared" si="100"/>
        <v>-997.00000000000011</v>
      </c>
      <c r="S312" s="14">
        <f t="shared" si="100"/>
        <v>-997.00000000000011</v>
      </c>
    </row>
    <row r="313" spans="1:19" s="18" customFormat="1" ht="45" x14ac:dyDescent="0.25">
      <c r="A313" s="9">
        <v>511</v>
      </c>
      <c r="B313" s="9" t="s">
        <v>8</v>
      </c>
      <c r="C313" s="9" t="s">
        <v>9</v>
      </c>
      <c r="D313" s="9">
        <v>21444</v>
      </c>
      <c r="E313" s="11" t="s">
        <v>170</v>
      </c>
      <c r="F313" s="11" t="s">
        <v>171</v>
      </c>
      <c r="G313" s="11"/>
      <c r="H313" s="9">
        <v>-9.9700000000000006</v>
      </c>
      <c r="I313" s="9" t="s">
        <v>289</v>
      </c>
      <c r="J313" s="9">
        <v>-9.9700000000000006</v>
      </c>
      <c r="K313" s="9" t="s">
        <v>289</v>
      </c>
      <c r="L313" s="20" t="s">
        <v>525</v>
      </c>
      <c r="M313" s="43"/>
      <c r="N313" s="43"/>
      <c r="O313" s="43"/>
      <c r="P313" s="43"/>
      <c r="Q313" s="9">
        <v>-9.9700000000000006</v>
      </c>
      <c r="R313" s="9">
        <v>-9.9700000000000006</v>
      </c>
      <c r="S313" s="9">
        <v>-9.9700000000000006</v>
      </c>
    </row>
    <row r="314" spans="1:19" s="18" customFormat="1" ht="45" x14ac:dyDescent="0.25">
      <c r="A314" s="9">
        <v>511</v>
      </c>
      <c r="B314" s="9" t="s">
        <v>8</v>
      </c>
      <c r="C314" s="9" t="s">
        <v>9</v>
      </c>
      <c r="D314" s="9">
        <v>21444</v>
      </c>
      <c r="E314" s="11" t="s">
        <v>170</v>
      </c>
      <c r="F314" s="11" t="s">
        <v>172</v>
      </c>
      <c r="G314" s="11"/>
      <c r="H314" s="9">
        <v>1</v>
      </c>
      <c r="I314" s="9" t="s">
        <v>289</v>
      </c>
      <c r="J314" s="9">
        <v>1</v>
      </c>
      <c r="K314" s="9" t="s">
        <v>289</v>
      </c>
      <c r="L314" s="20" t="s">
        <v>525</v>
      </c>
      <c r="M314" s="43"/>
      <c r="N314" s="43"/>
      <c r="O314" s="43"/>
      <c r="P314" s="43"/>
      <c r="Q314" s="9">
        <v>1</v>
      </c>
      <c r="R314" s="9">
        <v>1</v>
      </c>
      <c r="S314" s="9">
        <v>1</v>
      </c>
    </row>
    <row r="315" spans="1:19" s="17" customFormat="1" ht="45" x14ac:dyDescent="0.25">
      <c r="A315" s="8">
        <v>511</v>
      </c>
      <c r="B315" s="8" t="s">
        <v>11</v>
      </c>
      <c r="C315" s="8" t="s">
        <v>12</v>
      </c>
      <c r="D315" s="8">
        <v>21445</v>
      </c>
      <c r="E315" s="10" t="s">
        <v>829</v>
      </c>
      <c r="F315" s="10" t="s">
        <v>526</v>
      </c>
      <c r="G315" s="10" t="s">
        <v>529</v>
      </c>
      <c r="H315" s="14">
        <f>(H316/H317)*100</f>
        <v>-997.00000000000011</v>
      </c>
      <c r="I315" s="8" t="s">
        <v>10</v>
      </c>
      <c r="J315" s="14">
        <f>(J316/J317)*100</f>
        <v>-997.00000000000011</v>
      </c>
      <c r="K315" s="8" t="s">
        <v>10</v>
      </c>
      <c r="L315" s="22" t="s">
        <v>530</v>
      </c>
      <c r="M315" s="46">
        <v>-997</v>
      </c>
      <c r="N315" s="46">
        <v>-997</v>
      </c>
      <c r="O315" s="46">
        <v>-997</v>
      </c>
      <c r="P315" s="46">
        <v>-997</v>
      </c>
      <c r="Q315" s="14">
        <f t="shared" ref="Q315:S315" si="101">(Q316/Q317)*100</f>
        <v>-997.00000000000011</v>
      </c>
      <c r="R315" s="14">
        <f t="shared" si="101"/>
        <v>-997.00000000000011</v>
      </c>
      <c r="S315" s="14">
        <f t="shared" si="101"/>
        <v>-997.00000000000011</v>
      </c>
    </row>
    <row r="316" spans="1:19" s="18" customFormat="1" ht="33.75" x14ac:dyDescent="0.25">
      <c r="A316" s="9">
        <v>511</v>
      </c>
      <c r="B316" s="9" t="s">
        <v>11</v>
      </c>
      <c r="C316" s="9" t="s">
        <v>12</v>
      </c>
      <c r="D316" s="9">
        <v>21445</v>
      </c>
      <c r="E316" s="11" t="s">
        <v>526</v>
      </c>
      <c r="F316" s="11" t="s">
        <v>527</v>
      </c>
      <c r="G316" s="11"/>
      <c r="H316" s="9">
        <v>-9.9700000000000006</v>
      </c>
      <c r="I316" s="9" t="s">
        <v>278</v>
      </c>
      <c r="J316" s="9">
        <v>-9.9700000000000006</v>
      </c>
      <c r="K316" s="9" t="s">
        <v>278</v>
      </c>
      <c r="L316" s="20" t="s">
        <v>531</v>
      </c>
      <c r="M316" s="43"/>
      <c r="N316" s="43"/>
      <c r="O316" s="43"/>
      <c r="P316" s="43"/>
      <c r="Q316" s="9">
        <v>-9.9700000000000006</v>
      </c>
      <c r="R316" s="9">
        <v>-9.9700000000000006</v>
      </c>
      <c r="S316" s="9">
        <v>-9.9700000000000006</v>
      </c>
    </row>
    <row r="317" spans="1:19" s="18" customFormat="1" ht="33.75" x14ac:dyDescent="0.25">
      <c r="A317" s="9">
        <v>511</v>
      </c>
      <c r="B317" s="9" t="s">
        <v>11</v>
      </c>
      <c r="C317" s="9" t="s">
        <v>12</v>
      </c>
      <c r="D317" s="9">
        <v>21445</v>
      </c>
      <c r="E317" s="11" t="s">
        <v>526</v>
      </c>
      <c r="F317" s="11" t="s">
        <v>528</v>
      </c>
      <c r="G317" s="11"/>
      <c r="H317" s="9">
        <v>1</v>
      </c>
      <c r="I317" s="9" t="s">
        <v>278</v>
      </c>
      <c r="J317" s="9">
        <v>1</v>
      </c>
      <c r="K317" s="9" t="s">
        <v>278</v>
      </c>
      <c r="L317" s="20" t="s">
        <v>531</v>
      </c>
      <c r="M317" s="43"/>
      <c r="N317" s="43"/>
      <c r="O317" s="43"/>
      <c r="P317" s="43"/>
      <c r="Q317" s="9">
        <v>1</v>
      </c>
      <c r="R317" s="9">
        <v>1</v>
      </c>
      <c r="S317" s="9">
        <v>1</v>
      </c>
    </row>
    <row r="318" spans="1:19" s="17" customFormat="1" ht="45" x14ac:dyDescent="0.25">
      <c r="A318" s="8">
        <v>511</v>
      </c>
      <c r="B318" s="8" t="s">
        <v>11</v>
      </c>
      <c r="C318" s="8" t="s">
        <v>12</v>
      </c>
      <c r="D318" s="8">
        <v>21446</v>
      </c>
      <c r="E318" s="10" t="s">
        <v>830</v>
      </c>
      <c r="F318" s="10" t="s">
        <v>532</v>
      </c>
      <c r="G318" s="10" t="s">
        <v>533</v>
      </c>
      <c r="H318" s="14">
        <f>(H319/H320)*100</f>
        <v>-997.00000000000011</v>
      </c>
      <c r="I318" s="8" t="s">
        <v>10</v>
      </c>
      <c r="J318" s="14">
        <f>(J319/J320)*100</f>
        <v>-997.00000000000011</v>
      </c>
      <c r="K318" s="8" t="s">
        <v>10</v>
      </c>
      <c r="L318" s="22" t="s">
        <v>536</v>
      </c>
      <c r="M318" s="46">
        <v>-997</v>
      </c>
      <c r="N318" s="46">
        <v>-997</v>
      </c>
      <c r="O318" s="46">
        <v>-997</v>
      </c>
      <c r="P318" s="46">
        <v>-997</v>
      </c>
      <c r="Q318" s="14">
        <f>(Q319/Q320)*100</f>
        <v>-997.00000000000011</v>
      </c>
      <c r="R318" s="14">
        <f t="shared" ref="R318:S318" si="102">(R319/R320)*100</f>
        <v>-997.00000000000011</v>
      </c>
      <c r="S318" s="14">
        <f t="shared" si="102"/>
        <v>-997.00000000000011</v>
      </c>
    </row>
    <row r="319" spans="1:19" s="18" customFormat="1" ht="45" x14ac:dyDescent="0.25">
      <c r="A319" s="9">
        <v>511</v>
      </c>
      <c r="B319" s="9" t="s">
        <v>11</v>
      </c>
      <c r="C319" s="9" t="s">
        <v>12</v>
      </c>
      <c r="D319" s="9">
        <v>21446</v>
      </c>
      <c r="E319" s="11" t="s">
        <v>532</v>
      </c>
      <c r="F319" s="11" t="s">
        <v>534</v>
      </c>
      <c r="G319" s="11"/>
      <c r="H319" s="9">
        <v>-9.9700000000000006</v>
      </c>
      <c r="I319" s="9" t="s">
        <v>290</v>
      </c>
      <c r="J319" s="9">
        <v>-9.9700000000000006</v>
      </c>
      <c r="K319" s="9" t="s">
        <v>290</v>
      </c>
      <c r="L319" s="20" t="s">
        <v>536</v>
      </c>
      <c r="M319" s="43"/>
      <c r="N319" s="43"/>
      <c r="O319" s="43"/>
      <c r="P319" s="43"/>
      <c r="Q319" s="9">
        <v>-9.9700000000000006</v>
      </c>
      <c r="R319" s="9">
        <v>-9.9700000000000006</v>
      </c>
      <c r="S319" s="9">
        <v>-9.9700000000000006</v>
      </c>
    </row>
    <row r="320" spans="1:19" s="18" customFormat="1" ht="45" x14ac:dyDescent="0.25">
      <c r="A320" s="9">
        <v>511</v>
      </c>
      <c r="B320" s="9" t="s">
        <v>11</v>
      </c>
      <c r="C320" s="9" t="s">
        <v>12</v>
      </c>
      <c r="D320" s="9">
        <v>21446</v>
      </c>
      <c r="E320" s="11" t="s">
        <v>532</v>
      </c>
      <c r="F320" s="11" t="s">
        <v>535</v>
      </c>
      <c r="G320" s="11"/>
      <c r="H320" s="9">
        <v>1</v>
      </c>
      <c r="I320" s="9" t="s">
        <v>290</v>
      </c>
      <c r="J320" s="9">
        <v>1</v>
      </c>
      <c r="K320" s="9" t="s">
        <v>290</v>
      </c>
      <c r="L320" s="20" t="s">
        <v>536</v>
      </c>
      <c r="M320" s="43"/>
      <c r="N320" s="43"/>
      <c r="O320" s="43"/>
      <c r="P320" s="43"/>
      <c r="Q320" s="9">
        <v>1</v>
      </c>
      <c r="R320" s="9">
        <v>1</v>
      </c>
      <c r="S320" s="9">
        <v>1</v>
      </c>
    </row>
    <row r="321" spans="1:19" s="17" customFormat="1" ht="56.25" x14ac:dyDescent="0.25">
      <c r="A321" s="8">
        <v>511</v>
      </c>
      <c r="B321" s="8" t="s">
        <v>11</v>
      </c>
      <c r="C321" s="8" t="s">
        <v>12</v>
      </c>
      <c r="D321" s="8">
        <v>22286</v>
      </c>
      <c r="E321" s="10" t="s">
        <v>831</v>
      </c>
      <c r="F321" s="10" t="s">
        <v>537</v>
      </c>
      <c r="G321" s="10" t="s">
        <v>896</v>
      </c>
      <c r="H321" s="14">
        <f>(H322/H323)*100</f>
        <v>-997.00000000000011</v>
      </c>
      <c r="I321" s="8" t="s">
        <v>10</v>
      </c>
      <c r="J321" s="14">
        <f>(J322/J323)*100</f>
        <v>-997.00000000000011</v>
      </c>
      <c r="K321" s="8" t="s">
        <v>10</v>
      </c>
      <c r="L321" s="22" t="s">
        <v>673</v>
      </c>
      <c r="M321" s="46">
        <v>-997</v>
      </c>
      <c r="N321" s="46">
        <v>-997</v>
      </c>
      <c r="O321" s="46">
        <v>-997</v>
      </c>
      <c r="P321" s="46">
        <v>-997</v>
      </c>
      <c r="Q321" s="14">
        <f t="shared" ref="Q321:S321" si="103">(Q322/Q323)*100</f>
        <v>-997.00000000000011</v>
      </c>
      <c r="R321" s="14">
        <f t="shared" si="103"/>
        <v>-997.00000000000011</v>
      </c>
      <c r="S321" s="14">
        <f t="shared" si="103"/>
        <v>-997.00000000000011</v>
      </c>
    </row>
    <row r="322" spans="1:19" s="18" customFormat="1" ht="45" x14ac:dyDescent="0.25">
      <c r="A322" s="9">
        <v>511</v>
      </c>
      <c r="B322" s="9" t="s">
        <v>11</v>
      </c>
      <c r="C322" s="9" t="s">
        <v>12</v>
      </c>
      <c r="D322" s="9">
        <v>22286</v>
      </c>
      <c r="E322" s="11" t="s">
        <v>537</v>
      </c>
      <c r="F322" s="11"/>
      <c r="G322" s="11"/>
      <c r="H322" s="9">
        <v>-9.9700000000000006</v>
      </c>
      <c r="I322" s="9" t="s">
        <v>538</v>
      </c>
      <c r="J322" s="9">
        <v>-9.9700000000000006</v>
      </c>
      <c r="K322" s="9" t="s">
        <v>538</v>
      </c>
      <c r="L322" s="20" t="s">
        <v>673</v>
      </c>
      <c r="M322" s="43"/>
      <c r="N322" s="43"/>
      <c r="O322" s="43"/>
      <c r="P322" s="43"/>
      <c r="Q322" s="9">
        <v>-9.9700000000000006</v>
      </c>
      <c r="R322" s="9">
        <v>-9.9700000000000006</v>
      </c>
      <c r="S322" s="9">
        <v>-9.9700000000000006</v>
      </c>
    </row>
    <row r="323" spans="1:19" s="18" customFormat="1" ht="45" x14ac:dyDescent="0.25">
      <c r="A323" s="9">
        <v>511</v>
      </c>
      <c r="B323" s="9" t="s">
        <v>11</v>
      </c>
      <c r="C323" s="9" t="s">
        <v>12</v>
      </c>
      <c r="D323" s="9">
        <v>22286</v>
      </c>
      <c r="E323" s="11" t="s">
        <v>537</v>
      </c>
      <c r="F323" s="11"/>
      <c r="G323" s="11"/>
      <c r="H323" s="9">
        <v>1</v>
      </c>
      <c r="I323" s="9" t="s">
        <v>538</v>
      </c>
      <c r="J323" s="9">
        <v>1</v>
      </c>
      <c r="K323" s="9" t="s">
        <v>538</v>
      </c>
      <c r="L323" s="20" t="s">
        <v>673</v>
      </c>
      <c r="M323" s="43"/>
      <c r="N323" s="43"/>
      <c r="O323" s="43"/>
      <c r="P323" s="43"/>
      <c r="Q323" s="9">
        <v>1</v>
      </c>
      <c r="R323" s="9">
        <v>1</v>
      </c>
      <c r="S323" s="9">
        <v>1</v>
      </c>
    </row>
    <row r="324" spans="1:19" s="17" customFormat="1" ht="67.5" x14ac:dyDescent="0.25">
      <c r="A324" s="8">
        <v>511</v>
      </c>
      <c r="B324" s="8" t="s">
        <v>8</v>
      </c>
      <c r="C324" s="8" t="s">
        <v>9</v>
      </c>
      <c r="D324" s="8">
        <v>21447</v>
      </c>
      <c r="E324" s="10" t="s">
        <v>716</v>
      </c>
      <c r="F324" s="10" t="s">
        <v>174</v>
      </c>
      <c r="G324" s="10" t="s">
        <v>539</v>
      </c>
      <c r="H324" s="14">
        <f>(H325/H326)*100</f>
        <v>100</v>
      </c>
      <c r="I324" s="8" t="s">
        <v>10</v>
      </c>
      <c r="J324" s="14">
        <f>(J325/J326)*100</f>
        <v>100</v>
      </c>
      <c r="K324" s="8" t="s">
        <v>10</v>
      </c>
      <c r="L324" s="22" t="s">
        <v>654</v>
      </c>
      <c r="M324" s="46">
        <v>-998</v>
      </c>
      <c r="N324" s="14">
        <f>(N325/N326)*100</f>
        <v>0</v>
      </c>
      <c r="O324" s="14">
        <f>(O325/O326)*100</f>
        <v>0</v>
      </c>
      <c r="P324" s="46">
        <v>-998</v>
      </c>
      <c r="Q324" s="14">
        <f t="shared" ref="Q324:S324" si="104">(Q325/Q326)*100</f>
        <v>100</v>
      </c>
      <c r="R324" s="14">
        <f t="shared" si="104"/>
        <v>100</v>
      </c>
      <c r="S324" s="14">
        <f t="shared" si="104"/>
        <v>100</v>
      </c>
    </row>
    <row r="325" spans="1:19" s="18" customFormat="1" ht="45" x14ac:dyDescent="0.25">
      <c r="A325" s="9">
        <v>511</v>
      </c>
      <c r="B325" s="9" t="s">
        <v>8</v>
      </c>
      <c r="C325" s="9" t="s">
        <v>9</v>
      </c>
      <c r="D325" s="9">
        <v>21447</v>
      </c>
      <c r="E325" s="11" t="s">
        <v>174</v>
      </c>
      <c r="F325" s="11" t="s">
        <v>175</v>
      </c>
      <c r="G325" s="11"/>
      <c r="H325" s="9">
        <v>11</v>
      </c>
      <c r="I325" s="9" t="s">
        <v>284</v>
      </c>
      <c r="J325" s="9">
        <v>130</v>
      </c>
      <c r="K325" s="9" t="s">
        <v>284</v>
      </c>
      <c r="L325" s="20" t="s">
        <v>654</v>
      </c>
      <c r="M325" s="43"/>
      <c r="N325" s="9">
        <v>0</v>
      </c>
      <c r="O325" s="9">
        <v>0</v>
      </c>
      <c r="P325" s="9"/>
      <c r="Q325" s="9">
        <v>170</v>
      </c>
      <c r="R325" s="9">
        <v>170</v>
      </c>
      <c r="S325" s="9">
        <v>170</v>
      </c>
    </row>
    <row r="326" spans="1:19" s="18" customFormat="1" ht="45" x14ac:dyDescent="0.25">
      <c r="A326" s="9">
        <v>511</v>
      </c>
      <c r="B326" s="9" t="s">
        <v>8</v>
      </c>
      <c r="C326" s="9" t="s">
        <v>9</v>
      </c>
      <c r="D326" s="9">
        <v>21447</v>
      </c>
      <c r="E326" s="11" t="s">
        <v>174</v>
      </c>
      <c r="F326" s="11" t="s">
        <v>540</v>
      </c>
      <c r="G326" s="11"/>
      <c r="H326" s="9">
        <v>11</v>
      </c>
      <c r="I326" s="9" t="s">
        <v>284</v>
      </c>
      <c r="J326" s="9">
        <v>130</v>
      </c>
      <c r="K326" s="9" t="s">
        <v>284</v>
      </c>
      <c r="L326" s="20" t="s">
        <v>654</v>
      </c>
      <c r="M326" s="43"/>
      <c r="N326" s="9">
        <v>1</v>
      </c>
      <c r="O326" s="9">
        <v>1</v>
      </c>
      <c r="P326" s="9"/>
      <c r="Q326" s="9">
        <v>170</v>
      </c>
      <c r="R326" s="9">
        <v>170</v>
      </c>
      <c r="S326" s="9">
        <v>170</v>
      </c>
    </row>
    <row r="327" spans="1:19" s="17" customFormat="1" ht="33.75" x14ac:dyDescent="0.25">
      <c r="A327" s="8">
        <v>511</v>
      </c>
      <c r="B327" s="8" t="s">
        <v>11</v>
      </c>
      <c r="C327" s="8" t="s">
        <v>12</v>
      </c>
      <c r="D327" s="8">
        <v>21448</v>
      </c>
      <c r="E327" s="10" t="s">
        <v>832</v>
      </c>
      <c r="F327" s="10" t="s">
        <v>541</v>
      </c>
      <c r="G327" s="10" t="s">
        <v>543</v>
      </c>
      <c r="H327" s="14">
        <f>(H328/H329)*100</f>
        <v>-997.00000000000011</v>
      </c>
      <c r="I327" s="8" t="s">
        <v>10</v>
      </c>
      <c r="J327" s="14">
        <f>(J328/J329)*100</f>
        <v>-997.00000000000011</v>
      </c>
      <c r="K327" s="8" t="s">
        <v>10</v>
      </c>
      <c r="L327" s="22" t="s">
        <v>159</v>
      </c>
      <c r="M327" s="46">
        <v>-997</v>
      </c>
      <c r="N327" s="46">
        <v>-997</v>
      </c>
      <c r="O327" s="46">
        <v>-997</v>
      </c>
      <c r="P327" s="46">
        <v>-997</v>
      </c>
      <c r="Q327" s="14">
        <f t="shared" ref="Q327:S327" si="105">(Q328/Q329)*100</f>
        <v>-997.00000000000011</v>
      </c>
      <c r="R327" s="14">
        <f t="shared" si="105"/>
        <v>-997.00000000000011</v>
      </c>
      <c r="S327" s="14">
        <f t="shared" si="105"/>
        <v>-997.00000000000011</v>
      </c>
    </row>
    <row r="328" spans="1:19" s="18" customFormat="1" ht="33.75" x14ac:dyDescent="0.25">
      <c r="A328" s="9">
        <v>511</v>
      </c>
      <c r="B328" s="9" t="s">
        <v>11</v>
      </c>
      <c r="C328" s="9" t="s">
        <v>12</v>
      </c>
      <c r="D328" s="9">
        <v>21448</v>
      </c>
      <c r="E328" s="11" t="s">
        <v>541</v>
      </c>
      <c r="F328" s="11" t="s">
        <v>542</v>
      </c>
      <c r="G328" s="11"/>
      <c r="H328" s="9">
        <v>-9.9700000000000006</v>
      </c>
      <c r="I328" s="9" t="s">
        <v>278</v>
      </c>
      <c r="J328" s="9">
        <v>-9.9700000000000006</v>
      </c>
      <c r="K328" s="9" t="s">
        <v>278</v>
      </c>
      <c r="L328" s="20" t="s">
        <v>159</v>
      </c>
      <c r="M328" s="43"/>
      <c r="N328" s="43"/>
      <c r="O328" s="43"/>
      <c r="P328" s="43"/>
      <c r="Q328" s="9">
        <v>-9.9700000000000006</v>
      </c>
      <c r="R328" s="9">
        <v>-9.9700000000000006</v>
      </c>
      <c r="S328" s="9">
        <v>-9.9700000000000006</v>
      </c>
    </row>
    <row r="329" spans="1:19" s="18" customFormat="1" ht="33.75" x14ac:dyDescent="0.25">
      <c r="A329" s="9">
        <v>511</v>
      </c>
      <c r="B329" s="9" t="s">
        <v>11</v>
      </c>
      <c r="C329" s="9" t="s">
        <v>12</v>
      </c>
      <c r="D329" s="9">
        <v>21448</v>
      </c>
      <c r="E329" s="11" t="s">
        <v>541</v>
      </c>
      <c r="F329" s="11" t="s">
        <v>164</v>
      </c>
      <c r="G329" s="11"/>
      <c r="H329" s="9">
        <v>1</v>
      </c>
      <c r="I329" s="9" t="s">
        <v>278</v>
      </c>
      <c r="J329" s="9">
        <v>1</v>
      </c>
      <c r="K329" s="9" t="s">
        <v>278</v>
      </c>
      <c r="L329" s="20" t="s">
        <v>159</v>
      </c>
      <c r="M329" s="43"/>
      <c r="N329" s="43"/>
      <c r="O329" s="43"/>
      <c r="P329" s="43"/>
      <c r="Q329" s="9">
        <v>1</v>
      </c>
      <c r="R329" s="9">
        <v>1</v>
      </c>
      <c r="S329" s="9">
        <v>1</v>
      </c>
    </row>
    <row r="330" spans="1:19" s="17" customFormat="1" ht="78.75" x14ac:dyDescent="0.25">
      <c r="A330" s="8">
        <v>511</v>
      </c>
      <c r="B330" s="8" t="s">
        <v>11</v>
      </c>
      <c r="C330" s="8" t="s">
        <v>12</v>
      </c>
      <c r="D330" s="8">
        <v>21449</v>
      </c>
      <c r="E330" s="10" t="s">
        <v>717</v>
      </c>
      <c r="F330" s="10" t="s">
        <v>544</v>
      </c>
      <c r="G330" s="10" t="s">
        <v>545</v>
      </c>
      <c r="H330" s="14">
        <f>(H331/H332)*100</f>
        <v>100</v>
      </c>
      <c r="I330" s="8" t="s">
        <v>10</v>
      </c>
      <c r="J330" s="14">
        <f>(J331/J332)*100</f>
        <v>100</v>
      </c>
      <c r="K330" s="8" t="s">
        <v>10</v>
      </c>
      <c r="L330" s="22" t="s">
        <v>655</v>
      </c>
      <c r="M330" s="46">
        <f>(M331/M332)*100</f>
        <v>0</v>
      </c>
      <c r="N330" s="46">
        <f>(N331/N332)*100</f>
        <v>33.333333333333329</v>
      </c>
      <c r="O330" s="46">
        <f>(O331/O332)*100</f>
        <v>33.333333333333329</v>
      </c>
      <c r="P330" s="46">
        <f>(P331/P332)*100</f>
        <v>100</v>
      </c>
      <c r="Q330" s="46">
        <f t="shared" ref="Q330:S330" si="106">(Q331/Q332)*100</f>
        <v>100</v>
      </c>
      <c r="R330" s="46">
        <f t="shared" si="106"/>
        <v>100</v>
      </c>
      <c r="S330" s="46">
        <f t="shared" si="106"/>
        <v>100</v>
      </c>
    </row>
    <row r="331" spans="1:19" s="18" customFormat="1" ht="45" x14ac:dyDescent="0.25">
      <c r="A331" s="9">
        <v>511</v>
      </c>
      <c r="B331" s="9" t="s">
        <v>11</v>
      </c>
      <c r="C331" s="9" t="s">
        <v>12</v>
      </c>
      <c r="D331" s="9">
        <v>21449</v>
      </c>
      <c r="E331" s="11" t="s">
        <v>544</v>
      </c>
      <c r="F331" s="11" t="s">
        <v>546</v>
      </c>
      <c r="G331" s="11"/>
      <c r="H331" s="9">
        <v>11</v>
      </c>
      <c r="I331" s="9" t="s">
        <v>290</v>
      </c>
      <c r="J331" s="9">
        <v>130</v>
      </c>
      <c r="K331" s="9" t="s">
        <v>290</v>
      </c>
      <c r="L331" s="20" t="s">
        <v>655</v>
      </c>
      <c r="M331" s="36">
        <v>0</v>
      </c>
      <c r="N331" s="36">
        <v>1</v>
      </c>
      <c r="O331" s="36">
        <v>1</v>
      </c>
      <c r="P331" s="36">
        <v>3</v>
      </c>
      <c r="Q331" s="36">
        <v>4</v>
      </c>
      <c r="R331" s="36">
        <v>4</v>
      </c>
      <c r="S331" s="36">
        <v>4</v>
      </c>
    </row>
    <row r="332" spans="1:19" s="18" customFormat="1" ht="45" x14ac:dyDescent="0.25">
      <c r="A332" s="9">
        <v>511</v>
      </c>
      <c r="B332" s="9" t="s">
        <v>11</v>
      </c>
      <c r="C332" s="9" t="s">
        <v>12</v>
      </c>
      <c r="D332" s="9">
        <v>21449</v>
      </c>
      <c r="E332" s="11" t="s">
        <v>544</v>
      </c>
      <c r="F332" s="11" t="s">
        <v>547</v>
      </c>
      <c r="G332" s="11"/>
      <c r="H332" s="9">
        <v>11</v>
      </c>
      <c r="I332" s="9" t="s">
        <v>290</v>
      </c>
      <c r="J332" s="9">
        <v>130</v>
      </c>
      <c r="K332" s="9" t="s">
        <v>290</v>
      </c>
      <c r="L332" s="20" t="s">
        <v>655</v>
      </c>
      <c r="M332" s="36">
        <v>3</v>
      </c>
      <c r="N332" s="36">
        <v>3</v>
      </c>
      <c r="O332" s="36">
        <v>3</v>
      </c>
      <c r="P332" s="36">
        <v>3</v>
      </c>
      <c r="Q332" s="36">
        <v>4</v>
      </c>
      <c r="R332" s="36">
        <v>4</v>
      </c>
      <c r="S332" s="36">
        <v>4</v>
      </c>
    </row>
    <row r="333" spans="1:19" s="17" customFormat="1" ht="56.25" x14ac:dyDescent="0.25">
      <c r="A333" s="8">
        <v>511</v>
      </c>
      <c r="B333" s="8" t="s">
        <v>11</v>
      </c>
      <c r="C333" s="8" t="s">
        <v>12</v>
      </c>
      <c r="D333" s="8">
        <v>22287</v>
      </c>
      <c r="E333" s="10" t="s">
        <v>718</v>
      </c>
      <c r="F333" s="10" t="s">
        <v>548</v>
      </c>
      <c r="G333" s="10" t="s">
        <v>549</v>
      </c>
      <c r="H333" s="14">
        <f>(H334/H335)*100</f>
        <v>100</v>
      </c>
      <c r="I333" s="8" t="s">
        <v>10</v>
      </c>
      <c r="J333" s="14">
        <f>(J334/J335)*100</f>
        <v>100</v>
      </c>
      <c r="K333" s="8" t="s">
        <v>10</v>
      </c>
      <c r="L333" s="22" t="s">
        <v>674</v>
      </c>
      <c r="M333" s="46">
        <f>(M334/M335)*100</f>
        <v>0</v>
      </c>
      <c r="N333" s="46">
        <f>(N334/N335)*100</f>
        <v>25.882352941176475</v>
      </c>
      <c r="O333" s="46">
        <f>(O334/O335)*100</f>
        <v>25.882352941176475</v>
      </c>
      <c r="P333" s="46">
        <f>(P334/P335)*100</f>
        <v>100</v>
      </c>
      <c r="Q333" s="46">
        <f t="shared" ref="Q333:S333" si="107">(Q334/Q335)*100</f>
        <v>100</v>
      </c>
      <c r="R333" s="46">
        <f t="shared" si="107"/>
        <v>100</v>
      </c>
      <c r="S333" s="46">
        <f t="shared" si="107"/>
        <v>100</v>
      </c>
    </row>
    <row r="334" spans="1:19" s="18" customFormat="1" ht="45" x14ac:dyDescent="0.25">
      <c r="A334" s="9">
        <v>511</v>
      </c>
      <c r="B334" s="9" t="s">
        <v>11</v>
      </c>
      <c r="C334" s="9" t="s">
        <v>12</v>
      </c>
      <c r="D334" s="9">
        <v>22287</v>
      </c>
      <c r="E334" s="11" t="s">
        <v>548</v>
      </c>
      <c r="F334" s="11" t="s">
        <v>550</v>
      </c>
      <c r="G334" s="11"/>
      <c r="H334" s="9">
        <v>11</v>
      </c>
      <c r="I334" s="9" t="s">
        <v>538</v>
      </c>
      <c r="J334" s="9">
        <v>130</v>
      </c>
      <c r="K334" s="9" t="s">
        <v>538</v>
      </c>
      <c r="L334" s="20" t="s">
        <v>674</v>
      </c>
      <c r="M334" s="43">
        <v>0</v>
      </c>
      <c r="N334" s="43">
        <v>44</v>
      </c>
      <c r="O334" s="43">
        <v>44</v>
      </c>
      <c r="P334" s="43">
        <v>170</v>
      </c>
      <c r="Q334" s="43">
        <v>170</v>
      </c>
      <c r="R334" s="43">
        <v>170</v>
      </c>
      <c r="S334" s="43">
        <v>170</v>
      </c>
    </row>
    <row r="335" spans="1:19" s="18" customFormat="1" ht="45" x14ac:dyDescent="0.25">
      <c r="A335" s="9">
        <v>511</v>
      </c>
      <c r="B335" s="9" t="s">
        <v>11</v>
      </c>
      <c r="C335" s="9" t="s">
        <v>12</v>
      </c>
      <c r="D335" s="9">
        <v>22287</v>
      </c>
      <c r="E335" s="11" t="s">
        <v>548</v>
      </c>
      <c r="F335" s="11" t="s">
        <v>551</v>
      </c>
      <c r="G335" s="11"/>
      <c r="H335" s="9">
        <v>11</v>
      </c>
      <c r="I335" s="9" t="s">
        <v>538</v>
      </c>
      <c r="J335" s="9">
        <v>130</v>
      </c>
      <c r="K335" s="9" t="s">
        <v>538</v>
      </c>
      <c r="L335" s="20" t="s">
        <v>674</v>
      </c>
      <c r="M335" s="43">
        <v>170</v>
      </c>
      <c r="N335" s="43">
        <v>170</v>
      </c>
      <c r="O335" s="43">
        <v>170</v>
      </c>
      <c r="P335" s="43">
        <v>170</v>
      </c>
      <c r="Q335" s="43">
        <v>170</v>
      </c>
      <c r="R335" s="43">
        <v>170</v>
      </c>
      <c r="S335" s="43">
        <v>170</v>
      </c>
    </row>
    <row r="336" spans="1:19" s="17" customFormat="1" ht="78.75" x14ac:dyDescent="0.25">
      <c r="A336" s="8">
        <v>511</v>
      </c>
      <c r="B336" s="8" t="s">
        <v>8</v>
      </c>
      <c r="C336" s="8" t="s">
        <v>9</v>
      </c>
      <c r="D336" s="8">
        <v>21450</v>
      </c>
      <c r="E336" s="10" t="s">
        <v>820</v>
      </c>
      <c r="F336" s="10" t="s">
        <v>176</v>
      </c>
      <c r="G336" s="10" t="s">
        <v>552</v>
      </c>
      <c r="H336" s="14">
        <f>(H337/H338)*100</f>
        <v>-997.00000000000011</v>
      </c>
      <c r="I336" s="8" t="s">
        <v>10</v>
      </c>
      <c r="J336" s="14">
        <f>(J337/J338)*100</f>
        <v>-997.00000000000011</v>
      </c>
      <c r="K336" s="8" t="s">
        <v>10</v>
      </c>
      <c r="L336" s="22" t="s">
        <v>656</v>
      </c>
      <c r="M336" s="46">
        <v>-997</v>
      </c>
      <c r="N336" s="46">
        <v>-997</v>
      </c>
      <c r="O336" s="46">
        <v>-997</v>
      </c>
      <c r="P336" s="46">
        <v>-997</v>
      </c>
      <c r="Q336" s="14">
        <f t="shared" ref="Q336:S336" si="108">(Q337/Q338)*100</f>
        <v>-997.00000000000011</v>
      </c>
      <c r="R336" s="14">
        <f t="shared" si="108"/>
        <v>-997.00000000000011</v>
      </c>
      <c r="S336" s="14">
        <f t="shared" si="108"/>
        <v>-997.00000000000011</v>
      </c>
    </row>
    <row r="337" spans="1:19" s="18" customFormat="1" ht="45" x14ac:dyDescent="0.25">
      <c r="A337" s="9">
        <v>511</v>
      </c>
      <c r="B337" s="9" t="s">
        <v>8</v>
      </c>
      <c r="C337" s="9" t="s">
        <v>9</v>
      </c>
      <c r="D337" s="9">
        <v>21450</v>
      </c>
      <c r="E337" s="11" t="s">
        <v>176</v>
      </c>
      <c r="F337" s="11" t="s">
        <v>553</v>
      </c>
      <c r="G337" s="11"/>
      <c r="H337" s="9">
        <v>-9.9700000000000006</v>
      </c>
      <c r="I337" s="9" t="s">
        <v>284</v>
      </c>
      <c r="J337" s="9">
        <v>-9.9700000000000006</v>
      </c>
      <c r="K337" s="9" t="s">
        <v>284</v>
      </c>
      <c r="L337" s="20" t="s">
        <v>656</v>
      </c>
      <c r="M337" s="43"/>
      <c r="N337" s="43"/>
      <c r="O337" s="43"/>
      <c r="P337" s="43"/>
      <c r="Q337" s="9">
        <v>-9.9700000000000006</v>
      </c>
      <c r="R337" s="9">
        <v>-9.9700000000000006</v>
      </c>
      <c r="S337" s="9">
        <v>-9.9700000000000006</v>
      </c>
    </row>
    <row r="338" spans="1:19" s="18" customFormat="1" ht="45" x14ac:dyDescent="0.25">
      <c r="A338" s="9">
        <v>511</v>
      </c>
      <c r="B338" s="9" t="s">
        <v>8</v>
      </c>
      <c r="C338" s="9" t="s">
        <v>9</v>
      </c>
      <c r="D338" s="9">
        <v>21450</v>
      </c>
      <c r="E338" s="11" t="s">
        <v>176</v>
      </c>
      <c r="F338" s="11" t="s">
        <v>554</v>
      </c>
      <c r="G338" s="11"/>
      <c r="H338" s="9">
        <v>1</v>
      </c>
      <c r="I338" s="9" t="s">
        <v>284</v>
      </c>
      <c r="J338" s="9">
        <v>1</v>
      </c>
      <c r="K338" s="9" t="s">
        <v>284</v>
      </c>
      <c r="L338" s="20" t="s">
        <v>656</v>
      </c>
      <c r="M338" s="43"/>
      <c r="N338" s="43"/>
      <c r="O338" s="43"/>
      <c r="P338" s="43"/>
      <c r="Q338" s="9">
        <v>1</v>
      </c>
      <c r="R338" s="9">
        <v>1</v>
      </c>
      <c r="S338" s="9">
        <v>1</v>
      </c>
    </row>
    <row r="339" spans="1:19" s="17" customFormat="1" ht="78.75" x14ac:dyDescent="0.25">
      <c r="A339" s="8">
        <v>511</v>
      </c>
      <c r="B339" s="8" t="s">
        <v>11</v>
      </c>
      <c r="C339" s="8" t="s">
        <v>12</v>
      </c>
      <c r="D339" s="8">
        <v>21451</v>
      </c>
      <c r="E339" s="10" t="s">
        <v>833</v>
      </c>
      <c r="F339" s="10" t="s">
        <v>555</v>
      </c>
      <c r="G339" s="10" t="s">
        <v>556</v>
      </c>
      <c r="H339" s="14">
        <f>(H340/H341)*100</f>
        <v>-997.00000000000011</v>
      </c>
      <c r="I339" s="8" t="s">
        <v>10</v>
      </c>
      <c r="J339" s="14">
        <f>(J340/J341)*100</f>
        <v>-997.00000000000011</v>
      </c>
      <c r="K339" s="8" t="s">
        <v>10</v>
      </c>
      <c r="L339" s="22" t="s">
        <v>159</v>
      </c>
      <c r="M339" s="46">
        <v>-997</v>
      </c>
      <c r="N339" s="46">
        <v>-997</v>
      </c>
      <c r="O339" s="46">
        <v>-997</v>
      </c>
      <c r="P339" s="46">
        <v>-997</v>
      </c>
      <c r="Q339" s="14">
        <f t="shared" ref="Q339:S339" si="109">(Q340/Q341)*100</f>
        <v>-997.00000000000011</v>
      </c>
      <c r="R339" s="14">
        <f t="shared" si="109"/>
        <v>-997.00000000000011</v>
      </c>
      <c r="S339" s="14">
        <f t="shared" si="109"/>
        <v>-997.00000000000011</v>
      </c>
    </row>
    <row r="340" spans="1:19" s="18" customFormat="1" ht="45" x14ac:dyDescent="0.25">
      <c r="A340" s="9">
        <v>511</v>
      </c>
      <c r="B340" s="9" t="s">
        <v>11</v>
      </c>
      <c r="C340" s="9" t="s">
        <v>12</v>
      </c>
      <c r="D340" s="9">
        <v>21451</v>
      </c>
      <c r="E340" s="11" t="s">
        <v>555</v>
      </c>
      <c r="F340" s="11" t="s">
        <v>557</v>
      </c>
      <c r="G340" s="11"/>
      <c r="H340" s="9">
        <v>-9.9700000000000006</v>
      </c>
      <c r="I340" s="9" t="s">
        <v>278</v>
      </c>
      <c r="J340" s="9">
        <v>-9.9700000000000006</v>
      </c>
      <c r="K340" s="9" t="s">
        <v>278</v>
      </c>
      <c r="L340" s="20" t="s">
        <v>159</v>
      </c>
      <c r="M340" s="43"/>
      <c r="N340" s="43"/>
      <c r="O340" s="43"/>
      <c r="P340" s="43"/>
      <c r="Q340" s="9">
        <v>-9.9700000000000006</v>
      </c>
      <c r="R340" s="9">
        <v>-9.9700000000000006</v>
      </c>
      <c r="S340" s="9">
        <v>-9.9700000000000006</v>
      </c>
    </row>
    <row r="341" spans="1:19" s="18" customFormat="1" ht="45" x14ac:dyDescent="0.25">
      <c r="A341" s="9">
        <v>511</v>
      </c>
      <c r="B341" s="9" t="s">
        <v>11</v>
      </c>
      <c r="C341" s="9" t="s">
        <v>12</v>
      </c>
      <c r="D341" s="9">
        <v>21451</v>
      </c>
      <c r="E341" s="11" t="s">
        <v>555</v>
      </c>
      <c r="F341" s="11" t="s">
        <v>558</v>
      </c>
      <c r="G341" s="11"/>
      <c r="H341" s="9">
        <v>1</v>
      </c>
      <c r="I341" s="9" t="s">
        <v>278</v>
      </c>
      <c r="J341" s="9">
        <v>1</v>
      </c>
      <c r="K341" s="9" t="s">
        <v>278</v>
      </c>
      <c r="L341" s="20" t="s">
        <v>159</v>
      </c>
      <c r="M341" s="43"/>
      <c r="N341" s="43"/>
      <c r="O341" s="43"/>
      <c r="P341" s="43"/>
      <c r="Q341" s="9">
        <v>1</v>
      </c>
      <c r="R341" s="9">
        <v>1</v>
      </c>
      <c r="S341" s="9">
        <v>1</v>
      </c>
    </row>
    <row r="342" spans="1:19" s="17" customFormat="1" ht="45" x14ac:dyDescent="0.25">
      <c r="A342" s="8">
        <v>511</v>
      </c>
      <c r="B342" s="8" t="s">
        <v>11</v>
      </c>
      <c r="C342" s="8" t="s">
        <v>12</v>
      </c>
      <c r="D342" s="8">
        <v>21452</v>
      </c>
      <c r="E342" s="10" t="s">
        <v>834</v>
      </c>
      <c r="F342" s="10" t="s">
        <v>559</v>
      </c>
      <c r="G342" s="10" t="s">
        <v>560</v>
      </c>
      <c r="H342" s="14">
        <f>(H343/H344)*100</f>
        <v>-997.00000000000011</v>
      </c>
      <c r="I342" s="8" t="s">
        <v>10</v>
      </c>
      <c r="J342" s="14">
        <f>(J343/J344)*100</f>
        <v>-997.00000000000011</v>
      </c>
      <c r="K342" s="8" t="s">
        <v>10</v>
      </c>
      <c r="L342" s="22" t="s">
        <v>657</v>
      </c>
      <c r="M342" s="46">
        <v>-997</v>
      </c>
      <c r="N342" s="46">
        <v>-997</v>
      </c>
      <c r="O342" s="46">
        <v>-997</v>
      </c>
      <c r="P342" s="46">
        <v>-997</v>
      </c>
      <c r="Q342" s="14">
        <f t="shared" ref="Q342:S342" si="110">(Q343/Q344)*100</f>
        <v>-997.00000000000011</v>
      </c>
      <c r="R342" s="14">
        <f t="shared" si="110"/>
        <v>-997.00000000000011</v>
      </c>
      <c r="S342" s="14">
        <f t="shared" si="110"/>
        <v>-997.00000000000011</v>
      </c>
    </row>
    <row r="343" spans="1:19" s="18" customFormat="1" ht="45" x14ac:dyDescent="0.25">
      <c r="A343" s="9">
        <v>511</v>
      </c>
      <c r="B343" s="9" t="s">
        <v>11</v>
      </c>
      <c r="C343" s="9" t="s">
        <v>12</v>
      </c>
      <c r="D343" s="9">
        <v>21452</v>
      </c>
      <c r="E343" s="11" t="s">
        <v>559</v>
      </c>
      <c r="F343" s="11" t="s">
        <v>561</v>
      </c>
      <c r="G343" s="11"/>
      <c r="H343" s="9">
        <v>-9.9700000000000006</v>
      </c>
      <c r="I343" s="9" t="s">
        <v>283</v>
      </c>
      <c r="J343" s="9">
        <v>-9.9700000000000006</v>
      </c>
      <c r="K343" s="9" t="s">
        <v>283</v>
      </c>
      <c r="L343" s="20" t="s">
        <v>657</v>
      </c>
      <c r="M343" s="43"/>
      <c r="N343" s="43"/>
      <c r="O343" s="43"/>
      <c r="P343" s="43"/>
      <c r="Q343" s="9">
        <v>-9.9700000000000006</v>
      </c>
      <c r="R343" s="9">
        <v>-9.9700000000000006</v>
      </c>
      <c r="S343" s="9">
        <v>-9.9700000000000006</v>
      </c>
    </row>
    <row r="344" spans="1:19" s="18" customFormat="1" ht="45" x14ac:dyDescent="0.25">
      <c r="A344" s="9">
        <v>511</v>
      </c>
      <c r="B344" s="9" t="s">
        <v>11</v>
      </c>
      <c r="C344" s="9" t="s">
        <v>12</v>
      </c>
      <c r="D344" s="9">
        <v>21452</v>
      </c>
      <c r="E344" s="11" t="s">
        <v>559</v>
      </c>
      <c r="F344" s="11" t="s">
        <v>562</v>
      </c>
      <c r="G344" s="11"/>
      <c r="H344" s="9">
        <v>1</v>
      </c>
      <c r="I344" s="9" t="s">
        <v>283</v>
      </c>
      <c r="J344" s="9">
        <v>1</v>
      </c>
      <c r="K344" s="9" t="s">
        <v>283</v>
      </c>
      <c r="L344" s="20" t="s">
        <v>657</v>
      </c>
      <c r="M344" s="43"/>
      <c r="N344" s="43"/>
      <c r="O344" s="43"/>
      <c r="P344" s="43"/>
      <c r="Q344" s="9">
        <v>1</v>
      </c>
      <c r="R344" s="9">
        <v>1</v>
      </c>
      <c r="S344" s="9">
        <v>1</v>
      </c>
    </row>
    <row r="345" spans="1:19" s="17" customFormat="1" ht="56.25" x14ac:dyDescent="0.25">
      <c r="A345" s="8">
        <v>511</v>
      </c>
      <c r="B345" s="8" t="s">
        <v>11</v>
      </c>
      <c r="C345" s="8" t="s">
        <v>12</v>
      </c>
      <c r="D345" s="8">
        <v>22288</v>
      </c>
      <c r="E345" s="10" t="s">
        <v>835</v>
      </c>
      <c r="F345" s="10" t="s">
        <v>563</v>
      </c>
      <c r="G345" s="10" t="s">
        <v>564</v>
      </c>
      <c r="H345" s="14">
        <f>(H346/H347)*100</f>
        <v>-997.00000000000011</v>
      </c>
      <c r="I345" s="8" t="s">
        <v>10</v>
      </c>
      <c r="J345" s="14">
        <f>(J346/J347)*100</f>
        <v>-997.00000000000011</v>
      </c>
      <c r="K345" s="8" t="s">
        <v>10</v>
      </c>
      <c r="L345" s="22" t="s">
        <v>675</v>
      </c>
      <c r="M345" s="46">
        <v>-997</v>
      </c>
      <c r="N345" s="46">
        <v>-997</v>
      </c>
      <c r="O345" s="46">
        <v>-997</v>
      </c>
      <c r="P345" s="46">
        <v>-997</v>
      </c>
      <c r="Q345" s="14">
        <f t="shared" ref="Q345:S345" si="111">(Q346/Q347)*100</f>
        <v>-997.00000000000011</v>
      </c>
      <c r="R345" s="14">
        <f t="shared" si="111"/>
        <v>-997.00000000000011</v>
      </c>
      <c r="S345" s="14">
        <f t="shared" si="111"/>
        <v>-997.00000000000011</v>
      </c>
    </row>
    <row r="346" spans="1:19" s="18" customFormat="1" ht="56.25" x14ac:dyDescent="0.25">
      <c r="A346" s="9">
        <v>511</v>
      </c>
      <c r="B346" s="9" t="s">
        <v>11</v>
      </c>
      <c r="C346" s="9" t="s">
        <v>12</v>
      </c>
      <c r="D346" s="9">
        <v>22288</v>
      </c>
      <c r="E346" s="11" t="s">
        <v>563</v>
      </c>
      <c r="F346" s="11" t="s">
        <v>565</v>
      </c>
      <c r="G346" s="11"/>
      <c r="H346" s="9">
        <v>-9.9700000000000006</v>
      </c>
      <c r="I346" s="9" t="s">
        <v>283</v>
      </c>
      <c r="J346" s="9">
        <v>-9.9700000000000006</v>
      </c>
      <c r="K346" s="9" t="s">
        <v>283</v>
      </c>
      <c r="L346" s="20" t="s">
        <v>675</v>
      </c>
      <c r="M346" s="43"/>
      <c r="N346" s="43"/>
      <c r="O346" s="43"/>
      <c r="P346" s="43"/>
      <c r="Q346" s="9">
        <v>-9.9700000000000006</v>
      </c>
      <c r="R346" s="9">
        <v>-9.9700000000000006</v>
      </c>
      <c r="S346" s="9">
        <v>-9.9700000000000006</v>
      </c>
    </row>
    <row r="347" spans="1:19" s="18" customFormat="1" ht="56.25" x14ac:dyDescent="0.25">
      <c r="A347" s="9">
        <v>511</v>
      </c>
      <c r="B347" s="9" t="s">
        <v>11</v>
      </c>
      <c r="C347" s="9" t="s">
        <v>12</v>
      </c>
      <c r="D347" s="9">
        <v>22288</v>
      </c>
      <c r="E347" s="11" t="s">
        <v>563</v>
      </c>
      <c r="F347" s="11" t="s">
        <v>566</v>
      </c>
      <c r="G347" s="11"/>
      <c r="H347" s="9">
        <v>1</v>
      </c>
      <c r="I347" s="9" t="s">
        <v>283</v>
      </c>
      <c r="J347" s="9">
        <v>1</v>
      </c>
      <c r="K347" s="9" t="s">
        <v>283</v>
      </c>
      <c r="L347" s="20" t="s">
        <v>675</v>
      </c>
      <c r="M347" s="43"/>
      <c r="N347" s="43"/>
      <c r="O347" s="43"/>
      <c r="P347" s="43"/>
      <c r="Q347" s="9">
        <v>1</v>
      </c>
      <c r="R347" s="9">
        <v>1</v>
      </c>
      <c r="S347" s="9">
        <v>1</v>
      </c>
    </row>
    <row r="348" spans="1:19" s="17" customFormat="1" ht="56.25" x14ac:dyDescent="0.25">
      <c r="A348" s="8">
        <v>511</v>
      </c>
      <c r="B348" s="8" t="s">
        <v>8</v>
      </c>
      <c r="C348" s="8" t="s">
        <v>9</v>
      </c>
      <c r="D348" s="8">
        <v>21454</v>
      </c>
      <c r="E348" s="10" t="s">
        <v>821</v>
      </c>
      <c r="F348" s="10" t="s">
        <v>177</v>
      </c>
      <c r="G348" s="10" t="s">
        <v>567</v>
      </c>
      <c r="H348" s="14">
        <f>(H349/H350)*100</f>
        <v>-997.00000000000011</v>
      </c>
      <c r="I348" s="8" t="s">
        <v>10</v>
      </c>
      <c r="J348" s="14">
        <f>(J349/J350)*100</f>
        <v>-997.00000000000011</v>
      </c>
      <c r="K348" s="8" t="s">
        <v>10</v>
      </c>
      <c r="L348" s="22" t="s">
        <v>656</v>
      </c>
      <c r="M348" s="46">
        <v>-997</v>
      </c>
      <c r="N348" s="46">
        <v>-997</v>
      </c>
      <c r="O348" s="46">
        <v>-997</v>
      </c>
      <c r="P348" s="46">
        <v>-997</v>
      </c>
      <c r="Q348" s="14">
        <f t="shared" ref="Q348:S348" si="112">(Q349/Q350)*100</f>
        <v>-997.00000000000011</v>
      </c>
      <c r="R348" s="14">
        <f t="shared" si="112"/>
        <v>-997.00000000000011</v>
      </c>
      <c r="S348" s="14">
        <f t="shared" si="112"/>
        <v>-997.00000000000011</v>
      </c>
    </row>
    <row r="349" spans="1:19" s="18" customFormat="1" ht="45" x14ac:dyDescent="0.25">
      <c r="A349" s="9">
        <v>511</v>
      </c>
      <c r="B349" s="9" t="s">
        <v>8</v>
      </c>
      <c r="C349" s="9" t="s">
        <v>9</v>
      </c>
      <c r="D349" s="9">
        <v>21454</v>
      </c>
      <c r="E349" s="11" t="s">
        <v>177</v>
      </c>
      <c r="F349" s="11" t="s">
        <v>178</v>
      </c>
      <c r="G349" s="11"/>
      <c r="H349" s="9">
        <v>-9.9700000000000006</v>
      </c>
      <c r="I349" s="9" t="s">
        <v>284</v>
      </c>
      <c r="J349" s="9">
        <v>-9.9700000000000006</v>
      </c>
      <c r="K349" s="9" t="s">
        <v>284</v>
      </c>
      <c r="L349" s="20" t="s">
        <v>656</v>
      </c>
      <c r="M349" s="43"/>
      <c r="N349" s="43"/>
      <c r="O349" s="43"/>
      <c r="P349" s="43"/>
      <c r="Q349" s="9">
        <v>-9.9700000000000006</v>
      </c>
      <c r="R349" s="9">
        <v>-9.9700000000000006</v>
      </c>
      <c r="S349" s="9">
        <v>-9.9700000000000006</v>
      </c>
    </row>
    <row r="350" spans="1:19" s="18" customFormat="1" ht="45" x14ac:dyDescent="0.25">
      <c r="A350" s="9">
        <v>511</v>
      </c>
      <c r="B350" s="9" t="s">
        <v>8</v>
      </c>
      <c r="C350" s="9" t="s">
        <v>9</v>
      </c>
      <c r="D350" s="9">
        <v>21454</v>
      </c>
      <c r="E350" s="11" t="s">
        <v>177</v>
      </c>
      <c r="F350" s="11" t="s">
        <v>179</v>
      </c>
      <c r="G350" s="11"/>
      <c r="H350" s="9">
        <v>1</v>
      </c>
      <c r="I350" s="9" t="s">
        <v>284</v>
      </c>
      <c r="J350" s="9">
        <v>1</v>
      </c>
      <c r="K350" s="9" t="s">
        <v>284</v>
      </c>
      <c r="L350" s="20" t="s">
        <v>656</v>
      </c>
      <c r="M350" s="43"/>
      <c r="N350" s="43"/>
      <c r="O350" s="43"/>
      <c r="P350" s="43"/>
      <c r="Q350" s="9">
        <v>1</v>
      </c>
      <c r="R350" s="9">
        <v>1</v>
      </c>
      <c r="S350" s="9">
        <v>1</v>
      </c>
    </row>
    <row r="351" spans="1:19" s="17" customFormat="1" ht="56.25" x14ac:dyDescent="0.25">
      <c r="A351" s="8">
        <v>511</v>
      </c>
      <c r="B351" s="8" t="s">
        <v>11</v>
      </c>
      <c r="C351" s="8" t="s">
        <v>12</v>
      </c>
      <c r="D351" s="8">
        <v>21457</v>
      </c>
      <c r="E351" s="10" t="s">
        <v>836</v>
      </c>
      <c r="F351" s="10" t="s">
        <v>568</v>
      </c>
      <c r="G351" s="10" t="s">
        <v>569</v>
      </c>
      <c r="H351" s="14">
        <f>(H352/H353)*100</f>
        <v>-997.00000000000011</v>
      </c>
      <c r="I351" s="8" t="s">
        <v>10</v>
      </c>
      <c r="J351" s="14">
        <f>(J352/J353)*100</f>
        <v>-997.00000000000011</v>
      </c>
      <c r="K351" s="8" t="s">
        <v>10</v>
      </c>
      <c r="L351" s="22" t="s">
        <v>658</v>
      </c>
      <c r="M351" s="46">
        <v>-997</v>
      </c>
      <c r="N351" s="46">
        <v>-997</v>
      </c>
      <c r="O351" s="46">
        <v>-997</v>
      </c>
      <c r="P351" s="46">
        <v>-997</v>
      </c>
      <c r="Q351" s="14">
        <f t="shared" ref="Q351:S351" si="113">(Q352/Q353)*100</f>
        <v>-997.00000000000011</v>
      </c>
      <c r="R351" s="14">
        <f t="shared" si="113"/>
        <v>-997.00000000000011</v>
      </c>
      <c r="S351" s="14">
        <f t="shared" si="113"/>
        <v>-997.00000000000011</v>
      </c>
    </row>
    <row r="352" spans="1:19" s="18" customFormat="1" ht="45" x14ac:dyDescent="0.25">
      <c r="A352" s="9">
        <v>511</v>
      </c>
      <c r="B352" s="9" t="s">
        <v>11</v>
      </c>
      <c r="C352" s="9" t="s">
        <v>12</v>
      </c>
      <c r="D352" s="9">
        <v>21457</v>
      </c>
      <c r="E352" s="11" t="s">
        <v>568</v>
      </c>
      <c r="F352" s="11" t="s">
        <v>570</v>
      </c>
      <c r="G352" s="11"/>
      <c r="H352" s="9">
        <v>-9.9700000000000006</v>
      </c>
      <c r="I352" s="9" t="s">
        <v>278</v>
      </c>
      <c r="J352" s="9">
        <v>-9.9700000000000006</v>
      </c>
      <c r="K352" s="9" t="s">
        <v>278</v>
      </c>
      <c r="L352" s="20" t="s">
        <v>658</v>
      </c>
      <c r="M352" s="43"/>
      <c r="N352" s="43"/>
      <c r="O352" s="43"/>
      <c r="P352" s="43"/>
      <c r="Q352" s="9">
        <v>-9.9700000000000006</v>
      </c>
      <c r="R352" s="9">
        <v>-9.9700000000000006</v>
      </c>
      <c r="S352" s="9">
        <v>-9.9700000000000006</v>
      </c>
    </row>
    <row r="353" spans="1:19" s="18" customFormat="1" ht="45" x14ac:dyDescent="0.25">
      <c r="A353" s="9">
        <v>511</v>
      </c>
      <c r="B353" s="9" t="s">
        <v>11</v>
      </c>
      <c r="C353" s="9" t="s">
        <v>12</v>
      </c>
      <c r="D353" s="9">
        <v>21457</v>
      </c>
      <c r="E353" s="11" t="s">
        <v>568</v>
      </c>
      <c r="F353" s="11" t="s">
        <v>571</v>
      </c>
      <c r="G353" s="11"/>
      <c r="H353" s="9">
        <v>1</v>
      </c>
      <c r="I353" s="9" t="s">
        <v>278</v>
      </c>
      <c r="J353" s="9">
        <v>1</v>
      </c>
      <c r="K353" s="9" t="s">
        <v>278</v>
      </c>
      <c r="L353" s="20" t="s">
        <v>658</v>
      </c>
      <c r="M353" s="43"/>
      <c r="N353" s="43"/>
      <c r="O353" s="43"/>
      <c r="P353" s="43"/>
      <c r="Q353" s="9">
        <v>1</v>
      </c>
      <c r="R353" s="9">
        <v>1</v>
      </c>
      <c r="S353" s="9">
        <v>1</v>
      </c>
    </row>
    <row r="354" spans="1:19" s="17" customFormat="1" ht="45" x14ac:dyDescent="0.25">
      <c r="A354" s="8">
        <v>511</v>
      </c>
      <c r="B354" s="8" t="s">
        <v>11</v>
      </c>
      <c r="C354" s="8" t="s">
        <v>12</v>
      </c>
      <c r="D354" s="8">
        <v>21459</v>
      </c>
      <c r="E354" s="10" t="s">
        <v>837</v>
      </c>
      <c r="F354" s="10" t="s">
        <v>572</v>
      </c>
      <c r="G354" s="10" t="s">
        <v>573</v>
      </c>
      <c r="H354" s="14">
        <f>(H355/H356)*100</f>
        <v>-997.00000000000011</v>
      </c>
      <c r="I354" s="8" t="s">
        <v>10</v>
      </c>
      <c r="J354" s="14">
        <f>(J355/J356)*100</f>
        <v>-997.00000000000011</v>
      </c>
      <c r="K354" s="8" t="s">
        <v>10</v>
      </c>
      <c r="L354" s="22" t="s">
        <v>655</v>
      </c>
      <c r="M354" s="46">
        <v>-997</v>
      </c>
      <c r="N354" s="46">
        <v>-997</v>
      </c>
      <c r="O354" s="46">
        <v>-997</v>
      </c>
      <c r="P354" s="46">
        <v>-997</v>
      </c>
      <c r="Q354" s="14">
        <f t="shared" ref="Q354:S354" si="114">(Q355/Q356)*100</f>
        <v>-997.00000000000011</v>
      </c>
      <c r="R354" s="14">
        <f t="shared" si="114"/>
        <v>-997.00000000000011</v>
      </c>
      <c r="S354" s="14">
        <f t="shared" si="114"/>
        <v>-997.00000000000011</v>
      </c>
    </row>
    <row r="355" spans="1:19" s="18" customFormat="1" ht="45" x14ac:dyDescent="0.25">
      <c r="A355" s="9">
        <v>511</v>
      </c>
      <c r="B355" s="9" t="s">
        <v>11</v>
      </c>
      <c r="C355" s="9" t="s">
        <v>12</v>
      </c>
      <c r="D355" s="9">
        <v>21459</v>
      </c>
      <c r="E355" s="11" t="s">
        <v>572</v>
      </c>
      <c r="F355" s="11" t="s">
        <v>574</v>
      </c>
      <c r="G355" s="11"/>
      <c r="H355" s="9">
        <v>-9.9700000000000006</v>
      </c>
      <c r="I355" s="9" t="s">
        <v>283</v>
      </c>
      <c r="J355" s="9">
        <v>-9.9700000000000006</v>
      </c>
      <c r="K355" s="9" t="s">
        <v>283</v>
      </c>
      <c r="L355" s="20" t="s">
        <v>655</v>
      </c>
      <c r="M355" s="43"/>
      <c r="N355" s="43"/>
      <c r="O355" s="43"/>
      <c r="P355" s="43"/>
      <c r="Q355" s="9">
        <v>-9.9700000000000006</v>
      </c>
      <c r="R355" s="9">
        <v>-9.9700000000000006</v>
      </c>
      <c r="S355" s="9">
        <v>-9.9700000000000006</v>
      </c>
    </row>
    <row r="356" spans="1:19" s="18" customFormat="1" ht="45" x14ac:dyDescent="0.25">
      <c r="A356" s="9">
        <v>511</v>
      </c>
      <c r="B356" s="9" t="s">
        <v>11</v>
      </c>
      <c r="C356" s="9" t="s">
        <v>12</v>
      </c>
      <c r="D356" s="9">
        <v>21459</v>
      </c>
      <c r="E356" s="11" t="s">
        <v>572</v>
      </c>
      <c r="F356" s="11" t="s">
        <v>575</v>
      </c>
      <c r="G356" s="11"/>
      <c r="H356" s="9">
        <v>1</v>
      </c>
      <c r="I356" s="9" t="s">
        <v>283</v>
      </c>
      <c r="J356" s="9">
        <v>1</v>
      </c>
      <c r="K356" s="9" t="s">
        <v>283</v>
      </c>
      <c r="L356" s="20" t="s">
        <v>655</v>
      </c>
      <c r="M356" s="43"/>
      <c r="N356" s="43"/>
      <c r="O356" s="43"/>
      <c r="P356" s="43"/>
      <c r="Q356" s="9">
        <v>1</v>
      </c>
      <c r="R356" s="9">
        <v>1</v>
      </c>
      <c r="S356" s="9">
        <v>1</v>
      </c>
    </row>
    <row r="357" spans="1:19" s="17" customFormat="1" ht="56.25" x14ac:dyDescent="0.25">
      <c r="A357" s="8">
        <v>511</v>
      </c>
      <c r="B357" s="8" t="s">
        <v>11</v>
      </c>
      <c r="C357" s="8" t="s">
        <v>12</v>
      </c>
      <c r="D357" s="8">
        <v>22289</v>
      </c>
      <c r="E357" s="10" t="s">
        <v>838</v>
      </c>
      <c r="F357" s="10" t="s">
        <v>576</v>
      </c>
      <c r="G357" s="10" t="s">
        <v>579</v>
      </c>
      <c r="H357" s="14">
        <f>(H358/H359)*100</f>
        <v>-997.00000000000011</v>
      </c>
      <c r="I357" s="8" t="s">
        <v>10</v>
      </c>
      <c r="J357" s="14">
        <f>(J358/J359)*100</f>
        <v>-997.00000000000011</v>
      </c>
      <c r="K357" s="8" t="s">
        <v>10</v>
      </c>
      <c r="L357" s="22" t="s">
        <v>676</v>
      </c>
      <c r="M357" s="46">
        <v>-997</v>
      </c>
      <c r="N357" s="46">
        <v>-997</v>
      </c>
      <c r="O357" s="46">
        <v>-997</v>
      </c>
      <c r="P357" s="46">
        <v>-997</v>
      </c>
      <c r="Q357" s="14">
        <f t="shared" ref="Q357:S357" si="115">(Q358/Q359)*100</f>
        <v>-997.00000000000011</v>
      </c>
      <c r="R357" s="14">
        <f t="shared" si="115"/>
        <v>-997.00000000000011</v>
      </c>
      <c r="S357" s="14">
        <f t="shared" si="115"/>
        <v>-997.00000000000011</v>
      </c>
    </row>
    <row r="358" spans="1:19" s="18" customFormat="1" ht="45" x14ac:dyDescent="0.25">
      <c r="A358" s="9">
        <v>511</v>
      </c>
      <c r="B358" s="9" t="s">
        <v>11</v>
      </c>
      <c r="C358" s="9" t="s">
        <v>12</v>
      </c>
      <c r="D358" s="9">
        <v>22289</v>
      </c>
      <c r="E358" s="11" t="s">
        <v>576</v>
      </c>
      <c r="F358" s="11" t="s">
        <v>577</v>
      </c>
      <c r="G358" s="11"/>
      <c r="H358" s="9">
        <v>-9.9700000000000006</v>
      </c>
      <c r="I358" s="9" t="s">
        <v>281</v>
      </c>
      <c r="J358" s="9">
        <v>-9.9700000000000006</v>
      </c>
      <c r="K358" s="9" t="s">
        <v>281</v>
      </c>
      <c r="L358" s="20" t="s">
        <v>676</v>
      </c>
      <c r="M358" s="43"/>
      <c r="N358" s="43"/>
      <c r="O358" s="43"/>
      <c r="P358" s="43"/>
      <c r="Q358" s="9">
        <v>-9.9700000000000006</v>
      </c>
      <c r="R358" s="9">
        <v>-9.9700000000000006</v>
      </c>
      <c r="S358" s="9">
        <v>-9.9700000000000006</v>
      </c>
    </row>
    <row r="359" spans="1:19" s="18" customFormat="1" ht="45" x14ac:dyDescent="0.25">
      <c r="A359" s="9">
        <v>511</v>
      </c>
      <c r="B359" s="9" t="s">
        <v>11</v>
      </c>
      <c r="C359" s="9" t="s">
        <v>12</v>
      </c>
      <c r="D359" s="9">
        <v>22289</v>
      </c>
      <c r="E359" s="11" t="s">
        <v>576</v>
      </c>
      <c r="F359" s="11" t="s">
        <v>578</v>
      </c>
      <c r="G359" s="11"/>
      <c r="H359" s="9">
        <v>1</v>
      </c>
      <c r="I359" s="9" t="s">
        <v>281</v>
      </c>
      <c r="J359" s="9">
        <v>1</v>
      </c>
      <c r="K359" s="9" t="s">
        <v>281</v>
      </c>
      <c r="L359" s="20" t="s">
        <v>676</v>
      </c>
      <c r="M359" s="43"/>
      <c r="N359" s="43"/>
      <c r="O359" s="43"/>
      <c r="P359" s="43"/>
      <c r="Q359" s="9">
        <v>1</v>
      </c>
      <c r="R359" s="9">
        <v>1</v>
      </c>
      <c r="S359" s="9">
        <v>1</v>
      </c>
    </row>
    <row r="360" spans="1:19" s="17" customFormat="1" ht="56.25" x14ac:dyDescent="0.25">
      <c r="A360" s="8">
        <v>511</v>
      </c>
      <c r="B360" s="8" t="s">
        <v>8</v>
      </c>
      <c r="C360" s="8" t="s">
        <v>9</v>
      </c>
      <c r="D360" s="8">
        <v>21463</v>
      </c>
      <c r="E360" s="10" t="s">
        <v>719</v>
      </c>
      <c r="F360" s="10" t="s">
        <v>580</v>
      </c>
      <c r="G360" s="10" t="s">
        <v>581</v>
      </c>
      <c r="H360" s="14">
        <f>(H361/H362)*100</f>
        <v>100</v>
      </c>
      <c r="I360" s="8" t="s">
        <v>10</v>
      </c>
      <c r="J360" s="14">
        <f>(J361/J362)*100</f>
        <v>100</v>
      </c>
      <c r="K360" s="8" t="s">
        <v>10</v>
      </c>
      <c r="L360" s="22" t="s">
        <v>659</v>
      </c>
      <c r="M360" s="46">
        <v>-998</v>
      </c>
      <c r="N360" s="46">
        <v>0</v>
      </c>
      <c r="O360" s="46">
        <v>0</v>
      </c>
      <c r="P360" s="46">
        <v>-998</v>
      </c>
      <c r="Q360" s="14">
        <f t="shared" ref="Q360:S360" si="116">(Q361/Q362)*100</f>
        <v>0</v>
      </c>
      <c r="R360" s="14">
        <f t="shared" si="116"/>
        <v>0</v>
      </c>
      <c r="S360" s="14">
        <f t="shared" si="116"/>
        <v>0</v>
      </c>
    </row>
    <row r="361" spans="1:19" s="18" customFormat="1" ht="45" x14ac:dyDescent="0.25">
      <c r="A361" s="9">
        <v>511</v>
      </c>
      <c r="B361" s="9" t="s">
        <v>8</v>
      </c>
      <c r="C361" s="9" t="s">
        <v>9</v>
      </c>
      <c r="D361" s="9">
        <v>21463</v>
      </c>
      <c r="E361" s="11" t="s">
        <v>580</v>
      </c>
      <c r="F361" s="11" t="s">
        <v>720</v>
      </c>
      <c r="G361" s="11"/>
      <c r="H361" s="9">
        <v>3</v>
      </c>
      <c r="I361" s="9" t="s">
        <v>284</v>
      </c>
      <c r="J361" s="9">
        <v>10</v>
      </c>
      <c r="K361" s="9" t="s">
        <v>284</v>
      </c>
      <c r="L361" s="20" t="s">
        <v>659</v>
      </c>
      <c r="M361" s="43"/>
      <c r="N361" s="43"/>
      <c r="O361" s="43"/>
      <c r="P361" s="43"/>
      <c r="Q361" s="9">
        <v>0</v>
      </c>
      <c r="R361" s="9">
        <v>0</v>
      </c>
      <c r="S361" s="9">
        <v>0</v>
      </c>
    </row>
    <row r="362" spans="1:19" s="18" customFormat="1" ht="45" x14ac:dyDescent="0.25">
      <c r="A362" s="9">
        <v>511</v>
      </c>
      <c r="B362" s="9" t="s">
        <v>8</v>
      </c>
      <c r="C362" s="9" t="s">
        <v>9</v>
      </c>
      <c r="D362" s="9">
        <v>21463</v>
      </c>
      <c r="E362" s="11" t="s">
        <v>580</v>
      </c>
      <c r="F362" s="11" t="s">
        <v>582</v>
      </c>
      <c r="G362" s="11"/>
      <c r="H362" s="9">
        <v>3</v>
      </c>
      <c r="I362" s="9" t="s">
        <v>284</v>
      </c>
      <c r="J362" s="9">
        <v>10</v>
      </c>
      <c r="K362" s="9" t="s">
        <v>284</v>
      </c>
      <c r="L362" s="20" t="s">
        <v>659</v>
      </c>
      <c r="M362" s="43"/>
      <c r="N362" s="43"/>
      <c r="O362" s="43"/>
      <c r="P362" s="43"/>
      <c r="Q362" s="9">
        <v>1</v>
      </c>
      <c r="R362" s="9">
        <v>1</v>
      </c>
      <c r="S362" s="9">
        <v>1</v>
      </c>
    </row>
    <row r="363" spans="1:19" s="17" customFormat="1" ht="45" x14ac:dyDescent="0.25">
      <c r="A363" s="8">
        <v>511</v>
      </c>
      <c r="B363" s="8" t="s">
        <v>11</v>
      </c>
      <c r="C363" s="8" t="s">
        <v>12</v>
      </c>
      <c r="D363" s="8">
        <v>21465</v>
      </c>
      <c r="E363" s="10" t="s">
        <v>721</v>
      </c>
      <c r="F363" s="10" t="s">
        <v>583</v>
      </c>
      <c r="G363" s="10" t="s">
        <v>722</v>
      </c>
      <c r="H363" s="14">
        <f>(H364/H365)*100</f>
        <v>100</v>
      </c>
      <c r="I363" s="8" t="s">
        <v>10</v>
      </c>
      <c r="J363" s="14">
        <f>(J364/J365)*100</f>
        <v>100</v>
      </c>
      <c r="K363" s="8" t="s">
        <v>10</v>
      </c>
      <c r="L363" s="22" t="s">
        <v>660</v>
      </c>
      <c r="M363" s="46">
        <f>(M364/M365)*100</f>
        <v>0</v>
      </c>
      <c r="N363" s="46">
        <f>(N364/N365)*100</f>
        <v>0</v>
      </c>
      <c r="O363" s="46">
        <f>(O364/O365)*100</f>
        <v>0</v>
      </c>
      <c r="P363" s="46">
        <f>(P364/P365)*100</f>
        <v>0</v>
      </c>
      <c r="Q363" s="46">
        <f t="shared" ref="Q363:S363" si="117">(Q364/Q365)*100</f>
        <v>0</v>
      </c>
      <c r="R363" s="46">
        <f t="shared" si="117"/>
        <v>0</v>
      </c>
      <c r="S363" s="46">
        <f t="shared" si="117"/>
        <v>0</v>
      </c>
    </row>
    <row r="364" spans="1:19" s="18" customFormat="1" ht="45" x14ac:dyDescent="0.25">
      <c r="A364" s="9">
        <v>511</v>
      </c>
      <c r="B364" s="9" t="s">
        <v>11</v>
      </c>
      <c r="C364" s="9" t="s">
        <v>12</v>
      </c>
      <c r="D364" s="9">
        <v>21465</v>
      </c>
      <c r="E364" s="11" t="s">
        <v>583</v>
      </c>
      <c r="F364" s="11" t="s">
        <v>724</v>
      </c>
      <c r="G364" s="11"/>
      <c r="H364" s="9">
        <v>2</v>
      </c>
      <c r="I364" s="9" t="s">
        <v>278</v>
      </c>
      <c r="J364" s="9">
        <v>1</v>
      </c>
      <c r="K364" s="9" t="s">
        <v>278</v>
      </c>
      <c r="L364" s="20" t="s">
        <v>660</v>
      </c>
      <c r="M364" s="43">
        <v>0</v>
      </c>
      <c r="N364" s="43">
        <v>0</v>
      </c>
      <c r="O364" s="43">
        <v>0</v>
      </c>
      <c r="P364" s="43">
        <v>0</v>
      </c>
      <c r="Q364" s="43">
        <v>0</v>
      </c>
      <c r="R364" s="43">
        <v>0</v>
      </c>
      <c r="S364" s="43">
        <v>0</v>
      </c>
    </row>
    <row r="365" spans="1:19" s="18" customFormat="1" ht="45" x14ac:dyDescent="0.25">
      <c r="A365" s="9">
        <v>511</v>
      </c>
      <c r="B365" s="9" t="s">
        <v>11</v>
      </c>
      <c r="C365" s="9" t="s">
        <v>12</v>
      </c>
      <c r="D365" s="9">
        <v>21465</v>
      </c>
      <c r="E365" s="11" t="s">
        <v>583</v>
      </c>
      <c r="F365" s="11" t="s">
        <v>723</v>
      </c>
      <c r="G365" s="11"/>
      <c r="H365" s="9">
        <v>2</v>
      </c>
      <c r="I365" s="9" t="s">
        <v>278</v>
      </c>
      <c r="J365" s="9">
        <v>1</v>
      </c>
      <c r="K365" s="9" t="s">
        <v>278</v>
      </c>
      <c r="L365" s="20" t="s">
        <v>660</v>
      </c>
      <c r="M365" s="43">
        <v>1</v>
      </c>
      <c r="N365" s="43">
        <v>1</v>
      </c>
      <c r="O365" s="43">
        <v>1</v>
      </c>
      <c r="P365" s="43">
        <v>1</v>
      </c>
      <c r="Q365" s="43">
        <v>1</v>
      </c>
      <c r="R365" s="43">
        <v>1</v>
      </c>
      <c r="S365" s="43">
        <v>1</v>
      </c>
    </row>
    <row r="366" spans="1:19" s="17" customFormat="1" ht="45" x14ac:dyDescent="0.25">
      <c r="A366" s="8">
        <v>511</v>
      </c>
      <c r="B366" s="8" t="s">
        <v>11</v>
      </c>
      <c r="C366" s="8" t="s">
        <v>12</v>
      </c>
      <c r="D366" s="8">
        <v>21467</v>
      </c>
      <c r="E366" s="10" t="s">
        <v>725</v>
      </c>
      <c r="F366" s="10" t="s">
        <v>586</v>
      </c>
      <c r="G366" s="10" t="s">
        <v>584</v>
      </c>
      <c r="H366" s="14">
        <f>(H367/H368)*100</f>
        <v>100</v>
      </c>
      <c r="I366" s="8" t="s">
        <v>10</v>
      </c>
      <c r="J366" s="14">
        <f>(J367/J368)*100</f>
        <v>100</v>
      </c>
      <c r="K366" s="8" t="s">
        <v>10</v>
      </c>
      <c r="L366" s="22" t="s">
        <v>661</v>
      </c>
      <c r="M366" s="46">
        <f>(M367/M368)*100</f>
        <v>0</v>
      </c>
      <c r="N366" s="46">
        <f>(N367/N368)*100</f>
        <v>0</v>
      </c>
      <c r="O366" s="46">
        <f>(O367/O368)*100</f>
        <v>0</v>
      </c>
      <c r="P366" s="46">
        <f>(P367/P368)*100</f>
        <v>0</v>
      </c>
      <c r="Q366" s="46">
        <f t="shared" ref="Q366:S366" si="118">(Q367/Q368)*100</f>
        <v>0</v>
      </c>
      <c r="R366" s="46">
        <f t="shared" si="118"/>
        <v>0</v>
      </c>
      <c r="S366" s="46">
        <f t="shared" si="118"/>
        <v>0</v>
      </c>
    </row>
    <row r="367" spans="1:19" s="18" customFormat="1" ht="45" x14ac:dyDescent="0.25">
      <c r="A367" s="9">
        <v>511</v>
      </c>
      <c r="B367" s="9" t="s">
        <v>11</v>
      </c>
      <c r="C367" s="9" t="s">
        <v>12</v>
      </c>
      <c r="D367" s="9">
        <v>21467</v>
      </c>
      <c r="E367" s="11" t="s">
        <v>586</v>
      </c>
      <c r="F367" s="11" t="s">
        <v>588</v>
      </c>
      <c r="G367" s="11"/>
      <c r="H367" s="9">
        <v>11</v>
      </c>
      <c r="I367" s="9" t="s">
        <v>283</v>
      </c>
      <c r="J367" s="9">
        <v>10</v>
      </c>
      <c r="K367" s="9" t="s">
        <v>283</v>
      </c>
      <c r="L367" s="20" t="s">
        <v>661</v>
      </c>
      <c r="M367" s="43">
        <v>0</v>
      </c>
      <c r="N367" s="43">
        <v>0</v>
      </c>
      <c r="O367" s="43">
        <v>0</v>
      </c>
      <c r="P367" s="43">
        <v>0</v>
      </c>
      <c r="Q367" s="43">
        <v>0</v>
      </c>
      <c r="R367" s="43">
        <v>0</v>
      </c>
      <c r="S367" s="43">
        <v>0</v>
      </c>
    </row>
    <row r="368" spans="1:19" s="18" customFormat="1" ht="45" x14ac:dyDescent="0.25">
      <c r="A368" s="9">
        <v>511</v>
      </c>
      <c r="B368" s="9" t="s">
        <v>11</v>
      </c>
      <c r="C368" s="9" t="s">
        <v>12</v>
      </c>
      <c r="D368" s="9">
        <v>21467</v>
      </c>
      <c r="E368" s="11" t="s">
        <v>586</v>
      </c>
      <c r="F368" s="11" t="s">
        <v>587</v>
      </c>
      <c r="G368" s="11"/>
      <c r="H368" s="9">
        <v>11</v>
      </c>
      <c r="I368" s="9" t="s">
        <v>283</v>
      </c>
      <c r="J368" s="9">
        <v>10</v>
      </c>
      <c r="K368" s="9" t="s">
        <v>283</v>
      </c>
      <c r="L368" s="20" t="s">
        <v>661</v>
      </c>
      <c r="M368" s="43">
        <v>1</v>
      </c>
      <c r="N368" s="43">
        <v>1</v>
      </c>
      <c r="O368" s="43">
        <v>1</v>
      </c>
      <c r="P368" s="43">
        <v>1</v>
      </c>
      <c r="Q368" s="43">
        <v>1</v>
      </c>
      <c r="R368" s="43">
        <v>1</v>
      </c>
      <c r="S368" s="43">
        <v>1</v>
      </c>
    </row>
    <row r="369" spans="1:19" s="17" customFormat="1" ht="56.25" x14ac:dyDescent="0.25">
      <c r="A369" s="8">
        <v>511</v>
      </c>
      <c r="B369" s="8" t="s">
        <v>11</v>
      </c>
      <c r="C369" s="8" t="s">
        <v>12</v>
      </c>
      <c r="D369" s="8">
        <v>22290</v>
      </c>
      <c r="E369" s="10" t="s">
        <v>585</v>
      </c>
      <c r="F369" s="10" t="s">
        <v>585</v>
      </c>
      <c r="G369" s="10" t="s">
        <v>589</v>
      </c>
      <c r="H369" s="14">
        <f>(H370/H371)*100</f>
        <v>100</v>
      </c>
      <c r="I369" s="8" t="s">
        <v>10</v>
      </c>
      <c r="J369" s="14">
        <f>(J370/J371)*100</f>
        <v>100</v>
      </c>
      <c r="K369" s="8" t="s">
        <v>10</v>
      </c>
      <c r="L369" s="22" t="s">
        <v>677</v>
      </c>
      <c r="M369" s="46">
        <f>(M370/M371)*100</f>
        <v>0</v>
      </c>
      <c r="N369" s="46">
        <f>(N370/N371)*100</f>
        <v>0</v>
      </c>
      <c r="O369" s="46">
        <f>(O370/O371)*100</f>
        <v>0</v>
      </c>
      <c r="P369" s="46">
        <f>(P370/P371)*100</f>
        <v>0</v>
      </c>
      <c r="Q369" s="46">
        <f t="shared" ref="Q369:S369" si="119">(Q370/Q371)*100</f>
        <v>0</v>
      </c>
      <c r="R369" s="46">
        <f t="shared" si="119"/>
        <v>0</v>
      </c>
      <c r="S369" s="46">
        <f t="shared" si="119"/>
        <v>0</v>
      </c>
    </row>
    <row r="370" spans="1:19" s="18" customFormat="1" ht="45" x14ac:dyDescent="0.25">
      <c r="A370" s="9">
        <v>511</v>
      </c>
      <c r="B370" s="9" t="s">
        <v>11</v>
      </c>
      <c r="C370" s="9" t="s">
        <v>12</v>
      </c>
      <c r="D370" s="9">
        <v>22290</v>
      </c>
      <c r="E370" s="11" t="s">
        <v>585</v>
      </c>
      <c r="F370" s="11"/>
      <c r="G370" s="11"/>
      <c r="H370" s="9">
        <v>11</v>
      </c>
      <c r="I370" s="9" t="s">
        <v>414</v>
      </c>
      <c r="J370" s="9">
        <v>6</v>
      </c>
      <c r="K370" s="9" t="s">
        <v>414</v>
      </c>
      <c r="L370" s="20" t="s">
        <v>677</v>
      </c>
      <c r="M370" s="43">
        <v>0</v>
      </c>
      <c r="N370" s="43">
        <v>0</v>
      </c>
      <c r="O370" s="43">
        <v>0</v>
      </c>
      <c r="P370" s="43">
        <v>0</v>
      </c>
      <c r="Q370" s="43">
        <v>0</v>
      </c>
      <c r="R370" s="43">
        <v>0</v>
      </c>
      <c r="S370" s="43">
        <v>0</v>
      </c>
    </row>
    <row r="371" spans="1:19" s="18" customFormat="1" ht="45" x14ac:dyDescent="0.25">
      <c r="A371" s="9">
        <v>511</v>
      </c>
      <c r="B371" s="9" t="s">
        <v>11</v>
      </c>
      <c r="C371" s="9" t="s">
        <v>12</v>
      </c>
      <c r="D371" s="9">
        <v>22290</v>
      </c>
      <c r="E371" s="11" t="s">
        <v>585</v>
      </c>
      <c r="F371" s="11"/>
      <c r="G371" s="11"/>
      <c r="H371" s="9">
        <v>11</v>
      </c>
      <c r="I371" s="9" t="s">
        <v>414</v>
      </c>
      <c r="J371" s="9">
        <v>6</v>
      </c>
      <c r="K371" s="9" t="s">
        <v>414</v>
      </c>
      <c r="L371" s="20" t="s">
        <v>677</v>
      </c>
      <c r="M371" s="43">
        <v>1</v>
      </c>
      <c r="N371" s="43">
        <v>1</v>
      </c>
      <c r="O371" s="43">
        <v>1</v>
      </c>
      <c r="P371" s="43">
        <v>1</v>
      </c>
      <c r="Q371" s="43">
        <v>1</v>
      </c>
      <c r="R371" s="43">
        <v>1</v>
      </c>
      <c r="S371" s="43">
        <v>1</v>
      </c>
    </row>
    <row r="372" spans="1:19" s="17" customFormat="1" ht="56.25" x14ac:dyDescent="0.25">
      <c r="A372" s="8">
        <v>511</v>
      </c>
      <c r="B372" s="8" t="s">
        <v>8</v>
      </c>
      <c r="C372" s="8" t="s">
        <v>9</v>
      </c>
      <c r="D372" s="8">
        <v>21473</v>
      </c>
      <c r="E372" s="10" t="s">
        <v>592</v>
      </c>
      <c r="F372" s="10" t="s">
        <v>592</v>
      </c>
      <c r="G372" s="10" t="s">
        <v>726</v>
      </c>
      <c r="H372" s="14">
        <f>(H373/H374)*100</f>
        <v>100</v>
      </c>
      <c r="I372" s="8" t="s">
        <v>10</v>
      </c>
      <c r="J372" s="14">
        <f>(J373/J374)*100</f>
        <v>100</v>
      </c>
      <c r="K372" s="8" t="s">
        <v>10</v>
      </c>
      <c r="L372" s="22" t="s">
        <v>662</v>
      </c>
      <c r="M372" s="46">
        <v>-998</v>
      </c>
      <c r="N372" s="14">
        <f>(N373/N374)*100</f>
        <v>100</v>
      </c>
      <c r="O372" s="14">
        <f>(O373/O374)*100</f>
        <v>100</v>
      </c>
      <c r="P372" s="14">
        <f>(P373/P374)*100</f>
        <v>100</v>
      </c>
      <c r="Q372" s="14">
        <f>(Q373/Q374)*100</f>
        <v>100</v>
      </c>
      <c r="R372" s="14">
        <f>(R373/R374)*100</f>
        <v>100</v>
      </c>
      <c r="S372" s="14">
        <f>(S373/S374)*100</f>
        <v>100</v>
      </c>
    </row>
    <row r="373" spans="1:19" s="18" customFormat="1" ht="56.25" x14ac:dyDescent="0.25">
      <c r="A373" s="9">
        <v>511</v>
      </c>
      <c r="B373" s="9" t="s">
        <v>8</v>
      </c>
      <c r="C373" s="9" t="s">
        <v>9</v>
      </c>
      <c r="D373" s="9">
        <v>21473</v>
      </c>
      <c r="E373" s="11" t="s">
        <v>592</v>
      </c>
      <c r="F373" s="11" t="s">
        <v>591</v>
      </c>
      <c r="G373" s="11"/>
      <c r="H373" s="9">
        <v>100</v>
      </c>
      <c r="I373" s="6" t="s">
        <v>288</v>
      </c>
      <c r="J373" s="33">
        <v>12</v>
      </c>
      <c r="K373" s="6" t="s">
        <v>288</v>
      </c>
      <c r="L373" s="20" t="s">
        <v>662</v>
      </c>
      <c r="M373" s="43"/>
      <c r="N373" s="43">
        <v>5</v>
      </c>
      <c r="O373" s="43">
        <v>5</v>
      </c>
      <c r="P373" s="43">
        <v>2</v>
      </c>
      <c r="Q373" s="43">
        <v>5</v>
      </c>
      <c r="R373" s="43">
        <v>7</v>
      </c>
      <c r="S373" s="43">
        <v>12</v>
      </c>
    </row>
    <row r="374" spans="1:19" s="18" customFormat="1" ht="56.25" x14ac:dyDescent="0.25">
      <c r="A374" s="9">
        <v>511</v>
      </c>
      <c r="B374" s="9" t="s">
        <v>8</v>
      </c>
      <c r="C374" s="9" t="s">
        <v>9</v>
      </c>
      <c r="D374" s="9">
        <v>21473</v>
      </c>
      <c r="E374" s="11" t="s">
        <v>592</v>
      </c>
      <c r="F374" s="11" t="s">
        <v>590</v>
      </c>
      <c r="G374" s="11"/>
      <c r="H374" s="9">
        <v>100</v>
      </c>
      <c r="I374" s="6" t="s">
        <v>288</v>
      </c>
      <c r="J374" s="33">
        <v>12</v>
      </c>
      <c r="K374" s="6" t="s">
        <v>288</v>
      </c>
      <c r="L374" s="20" t="s">
        <v>662</v>
      </c>
      <c r="M374" s="43"/>
      <c r="N374" s="43">
        <v>5</v>
      </c>
      <c r="O374" s="43">
        <v>5</v>
      </c>
      <c r="P374" s="43">
        <v>2</v>
      </c>
      <c r="Q374" s="43">
        <v>5</v>
      </c>
      <c r="R374" s="43">
        <v>7</v>
      </c>
      <c r="S374" s="43">
        <v>12</v>
      </c>
    </row>
    <row r="375" spans="1:19" s="17" customFormat="1" ht="45" x14ac:dyDescent="0.25">
      <c r="A375" s="8">
        <v>511</v>
      </c>
      <c r="B375" s="8" t="s">
        <v>11</v>
      </c>
      <c r="C375" s="8" t="s">
        <v>12</v>
      </c>
      <c r="D375" s="8">
        <v>21478</v>
      </c>
      <c r="E375" s="10" t="s">
        <v>593</v>
      </c>
      <c r="F375" s="10" t="s">
        <v>593</v>
      </c>
      <c r="G375" s="10" t="s">
        <v>594</v>
      </c>
      <c r="H375" s="14">
        <f>(H376/H377)*100</f>
        <v>100</v>
      </c>
      <c r="I375" s="12" t="s">
        <v>10</v>
      </c>
      <c r="J375" s="14">
        <f>(J376/J377)*100</f>
        <v>100</v>
      </c>
      <c r="K375" s="12" t="s">
        <v>10</v>
      </c>
      <c r="L375" s="22" t="s">
        <v>663</v>
      </c>
      <c r="M375" s="46">
        <f>(M376/M377)*100</f>
        <v>100</v>
      </c>
      <c r="N375" s="46">
        <f>(N376/N377)*100</f>
        <v>100</v>
      </c>
      <c r="O375" s="46">
        <f>(O376/O377)*100</f>
        <v>100</v>
      </c>
      <c r="P375" s="46">
        <f>(P376/P377)*100</f>
        <v>100</v>
      </c>
      <c r="Q375" s="46">
        <f t="shared" ref="Q375:S375" si="120">(Q376/Q377)*100</f>
        <v>100</v>
      </c>
      <c r="R375" s="46">
        <f t="shared" si="120"/>
        <v>100</v>
      </c>
      <c r="S375" s="46">
        <f t="shared" si="120"/>
        <v>100</v>
      </c>
    </row>
    <row r="376" spans="1:19" s="18" customFormat="1" ht="45" x14ac:dyDescent="0.25">
      <c r="A376" s="9">
        <v>511</v>
      </c>
      <c r="B376" s="9" t="s">
        <v>11</v>
      </c>
      <c r="C376" s="9" t="s">
        <v>12</v>
      </c>
      <c r="D376" s="9">
        <v>21478</v>
      </c>
      <c r="E376" s="11" t="s">
        <v>593</v>
      </c>
      <c r="F376" s="11" t="s">
        <v>181</v>
      </c>
      <c r="G376" s="11"/>
      <c r="H376" s="9">
        <v>25</v>
      </c>
      <c r="I376" s="9" t="s">
        <v>292</v>
      </c>
      <c r="J376" s="9">
        <v>15</v>
      </c>
      <c r="K376" s="9" t="s">
        <v>292</v>
      </c>
      <c r="L376" s="20" t="s">
        <v>663</v>
      </c>
      <c r="M376" s="43">
        <v>12</v>
      </c>
      <c r="N376" s="43">
        <v>3</v>
      </c>
      <c r="O376" s="43">
        <f>M376+N376</f>
        <v>15</v>
      </c>
      <c r="P376" s="43">
        <v>13</v>
      </c>
      <c r="Q376" s="43">
        <v>1</v>
      </c>
      <c r="R376" s="43">
        <v>14</v>
      </c>
      <c r="S376" s="43">
        <v>29</v>
      </c>
    </row>
    <row r="377" spans="1:19" s="18" customFormat="1" ht="45" x14ac:dyDescent="0.25">
      <c r="A377" s="9">
        <v>511</v>
      </c>
      <c r="B377" s="9" t="s">
        <v>11</v>
      </c>
      <c r="C377" s="9" t="s">
        <v>12</v>
      </c>
      <c r="D377" s="9">
        <v>21478</v>
      </c>
      <c r="E377" s="11" t="s">
        <v>593</v>
      </c>
      <c r="F377" s="11" t="s">
        <v>182</v>
      </c>
      <c r="G377" s="11"/>
      <c r="H377" s="9">
        <v>25</v>
      </c>
      <c r="I377" s="9" t="s">
        <v>292</v>
      </c>
      <c r="J377" s="9">
        <v>15</v>
      </c>
      <c r="K377" s="9" t="s">
        <v>292</v>
      </c>
      <c r="L377" s="20" t="s">
        <v>663</v>
      </c>
      <c r="M377" s="43">
        <v>12</v>
      </c>
      <c r="N377" s="43">
        <v>3</v>
      </c>
      <c r="O377" s="43">
        <f>M377+N377</f>
        <v>15</v>
      </c>
      <c r="P377" s="43">
        <v>13</v>
      </c>
      <c r="Q377" s="43">
        <v>1</v>
      </c>
      <c r="R377" s="43">
        <v>14</v>
      </c>
      <c r="S377" s="43">
        <v>29</v>
      </c>
    </row>
    <row r="378" spans="1:19" s="17" customFormat="1" ht="45" x14ac:dyDescent="0.25">
      <c r="A378" s="8">
        <v>511</v>
      </c>
      <c r="B378" s="8" t="s">
        <v>11</v>
      </c>
      <c r="C378" s="8" t="s">
        <v>12</v>
      </c>
      <c r="D378" s="8">
        <v>21485</v>
      </c>
      <c r="E378" s="10" t="s">
        <v>595</v>
      </c>
      <c r="F378" s="10" t="s">
        <v>595</v>
      </c>
      <c r="G378" s="10" t="s">
        <v>596</v>
      </c>
      <c r="H378" s="14">
        <f>(H379/H380)*100</f>
        <v>100</v>
      </c>
      <c r="I378" s="8" t="s">
        <v>10</v>
      </c>
      <c r="J378" s="14">
        <f>(J379/J380)*100</f>
        <v>100</v>
      </c>
      <c r="K378" s="8" t="s">
        <v>10</v>
      </c>
      <c r="L378" s="22" t="s">
        <v>663</v>
      </c>
      <c r="M378" s="46">
        <f>(M379/M380)*100</f>
        <v>0</v>
      </c>
      <c r="N378" s="46">
        <f>(N379/N380)*100</f>
        <v>0</v>
      </c>
      <c r="O378" s="46">
        <f>(O379/O380)*100</f>
        <v>0</v>
      </c>
      <c r="P378" s="46">
        <f>(P379/P380)*100</f>
        <v>0</v>
      </c>
      <c r="Q378" s="14">
        <f t="shared" ref="Q378:S378" si="121">(Q379/Q380)*100</f>
        <v>100</v>
      </c>
      <c r="R378" s="14">
        <f t="shared" si="121"/>
        <v>100</v>
      </c>
      <c r="S378" s="14">
        <f t="shared" si="121"/>
        <v>100</v>
      </c>
    </row>
    <row r="379" spans="1:19" s="18" customFormat="1" ht="45" x14ac:dyDescent="0.25">
      <c r="A379" s="9">
        <v>511</v>
      </c>
      <c r="B379" s="9" t="s">
        <v>11</v>
      </c>
      <c r="C379" s="9" t="s">
        <v>12</v>
      </c>
      <c r="D379" s="9">
        <v>21485</v>
      </c>
      <c r="E379" s="11" t="s">
        <v>595</v>
      </c>
      <c r="F379" s="11" t="s">
        <v>598</v>
      </c>
      <c r="G379" s="11"/>
      <c r="H379" s="9">
        <v>27</v>
      </c>
      <c r="I379" s="9" t="s">
        <v>291</v>
      </c>
      <c r="J379" s="9">
        <v>2</v>
      </c>
      <c r="K379" s="9" t="s">
        <v>291</v>
      </c>
      <c r="L379" s="20" t="s">
        <v>663</v>
      </c>
      <c r="M379" s="43">
        <v>0</v>
      </c>
      <c r="N379" s="43">
        <v>0</v>
      </c>
      <c r="O379" s="43">
        <v>0</v>
      </c>
      <c r="P379" s="43">
        <v>0</v>
      </c>
      <c r="Q379" s="9">
        <v>2</v>
      </c>
      <c r="R379" s="9">
        <v>2</v>
      </c>
      <c r="S379" s="9">
        <v>2</v>
      </c>
    </row>
    <row r="380" spans="1:19" s="18" customFormat="1" ht="45" x14ac:dyDescent="0.25">
      <c r="A380" s="9">
        <v>511</v>
      </c>
      <c r="B380" s="9" t="s">
        <v>11</v>
      </c>
      <c r="C380" s="9" t="s">
        <v>12</v>
      </c>
      <c r="D380" s="9">
        <v>21485</v>
      </c>
      <c r="E380" s="11" t="s">
        <v>595</v>
      </c>
      <c r="F380" s="11" t="s">
        <v>597</v>
      </c>
      <c r="G380" s="11"/>
      <c r="H380" s="9">
        <v>27</v>
      </c>
      <c r="I380" s="9" t="s">
        <v>291</v>
      </c>
      <c r="J380" s="9">
        <v>2</v>
      </c>
      <c r="K380" s="9" t="s">
        <v>291</v>
      </c>
      <c r="L380" s="20" t="s">
        <v>663</v>
      </c>
      <c r="M380" s="43">
        <v>1</v>
      </c>
      <c r="N380" s="43">
        <v>1</v>
      </c>
      <c r="O380" s="43">
        <v>1</v>
      </c>
      <c r="P380" s="43">
        <v>1</v>
      </c>
      <c r="Q380" s="9">
        <v>2</v>
      </c>
      <c r="R380" s="9">
        <v>2</v>
      </c>
      <c r="S380" s="9">
        <v>2</v>
      </c>
    </row>
    <row r="381" spans="1:19" s="17" customFormat="1" ht="101.25" x14ac:dyDescent="0.25">
      <c r="A381" s="8">
        <v>511</v>
      </c>
      <c r="B381" s="8" t="s">
        <v>11</v>
      </c>
      <c r="C381" s="8" t="s">
        <v>12</v>
      </c>
      <c r="D381" s="8">
        <v>22291</v>
      </c>
      <c r="E381" s="10" t="s">
        <v>599</v>
      </c>
      <c r="F381" s="10" t="s">
        <v>599</v>
      </c>
      <c r="G381" s="10" t="s">
        <v>600</v>
      </c>
      <c r="H381" s="14">
        <f>(H382/H383)*100</f>
        <v>83.333333333333343</v>
      </c>
      <c r="I381" s="8" t="s">
        <v>10</v>
      </c>
      <c r="J381" s="14">
        <f>(J382/J383)*100</f>
        <v>85.714285714285708</v>
      </c>
      <c r="K381" s="8" t="s">
        <v>10</v>
      </c>
      <c r="L381" s="22" t="s">
        <v>678</v>
      </c>
      <c r="M381" s="46">
        <f>(M382/M383)*100</f>
        <v>0</v>
      </c>
      <c r="N381" s="46">
        <f>(N382/N383)*100</f>
        <v>0</v>
      </c>
      <c r="O381" s="46">
        <f>(O382/O383)*100</f>
        <v>0</v>
      </c>
      <c r="P381" s="46">
        <f>(P382/P383)*100</f>
        <v>0</v>
      </c>
      <c r="Q381" s="14">
        <f t="shared" ref="Q381:S381" si="122">(Q382/Q383)*100</f>
        <v>85.714285714285708</v>
      </c>
      <c r="R381" s="14">
        <f t="shared" si="122"/>
        <v>85.714285714285708</v>
      </c>
      <c r="S381" s="14">
        <f t="shared" si="122"/>
        <v>85.714285714285708</v>
      </c>
    </row>
    <row r="382" spans="1:19" s="18" customFormat="1" ht="56.25" x14ac:dyDescent="0.25">
      <c r="A382" s="9">
        <v>511</v>
      </c>
      <c r="B382" s="9" t="s">
        <v>11</v>
      </c>
      <c r="C382" s="9" t="s">
        <v>12</v>
      </c>
      <c r="D382" s="9">
        <v>22291</v>
      </c>
      <c r="E382" s="11" t="s">
        <v>599</v>
      </c>
      <c r="F382" s="11" t="s">
        <v>601</v>
      </c>
      <c r="G382" s="11"/>
      <c r="H382" s="9">
        <v>250</v>
      </c>
      <c r="I382" s="9" t="s">
        <v>291</v>
      </c>
      <c r="J382" s="9">
        <v>300</v>
      </c>
      <c r="K382" s="9" t="s">
        <v>291</v>
      </c>
      <c r="L382" s="20" t="s">
        <v>678</v>
      </c>
      <c r="M382" s="43">
        <v>0</v>
      </c>
      <c r="N382" s="43">
        <v>0</v>
      </c>
      <c r="O382" s="43">
        <v>0</v>
      </c>
      <c r="P382" s="43">
        <v>0</v>
      </c>
      <c r="Q382" s="9">
        <v>300</v>
      </c>
      <c r="R382" s="9">
        <v>300</v>
      </c>
      <c r="S382" s="9">
        <v>300</v>
      </c>
    </row>
    <row r="383" spans="1:19" s="18" customFormat="1" ht="56.25" x14ac:dyDescent="0.25">
      <c r="A383" s="9">
        <v>511</v>
      </c>
      <c r="B383" s="9" t="s">
        <v>11</v>
      </c>
      <c r="C383" s="9" t="s">
        <v>12</v>
      </c>
      <c r="D383" s="9">
        <v>22291</v>
      </c>
      <c r="E383" s="11" t="s">
        <v>599</v>
      </c>
      <c r="F383" s="11" t="s">
        <v>602</v>
      </c>
      <c r="G383" s="11"/>
      <c r="H383" s="9">
        <v>300</v>
      </c>
      <c r="I383" s="9" t="s">
        <v>291</v>
      </c>
      <c r="J383" s="9">
        <v>350</v>
      </c>
      <c r="K383" s="9" t="s">
        <v>291</v>
      </c>
      <c r="L383" s="20" t="s">
        <v>678</v>
      </c>
      <c r="M383" s="43">
        <v>1</v>
      </c>
      <c r="N383" s="43">
        <v>1</v>
      </c>
      <c r="O383" s="43">
        <v>1</v>
      </c>
      <c r="P383" s="43">
        <v>1</v>
      </c>
      <c r="Q383" s="9">
        <v>350</v>
      </c>
      <c r="R383" s="9">
        <v>350</v>
      </c>
      <c r="S383" s="9">
        <v>350</v>
      </c>
    </row>
    <row r="384" spans="1:19" s="17" customFormat="1" ht="123.75" x14ac:dyDescent="0.25">
      <c r="A384" s="8">
        <v>511</v>
      </c>
      <c r="B384" s="8" t="s">
        <v>8</v>
      </c>
      <c r="C384" s="8" t="s">
        <v>9</v>
      </c>
      <c r="D384" s="8">
        <v>21491</v>
      </c>
      <c r="E384" s="10" t="s">
        <v>183</v>
      </c>
      <c r="F384" s="10" t="s">
        <v>183</v>
      </c>
      <c r="G384" s="10" t="s">
        <v>603</v>
      </c>
      <c r="H384" s="14">
        <f>(H385/H386)*100</f>
        <v>100</v>
      </c>
      <c r="I384" s="8" t="s">
        <v>10</v>
      </c>
      <c r="J384" s="14">
        <f>(J385/J386)*100</f>
        <v>100</v>
      </c>
      <c r="K384" s="8" t="s">
        <v>10</v>
      </c>
      <c r="L384" s="22" t="s">
        <v>664</v>
      </c>
      <c r="M384" s="46">
        <v>-998</v>
      </c>
      <c r="N384" s="14">
        <f>(N385/N386)*100</f>
        <v>50</v>
      </c>
      <c r="O384" s="14">
        <f>(O385/O386)*100</f>
        <v>50</v>
      </c>
      <c r="P384" s="14">
        <f>(P385/P386)*100</f>
        <v>75</v>
      </c>
      <c r="Q384" s="14">
        <f t="shared" ref="Q384:S384" si="123">(Q385/Q386)*100</f>
        <v>100</v>
      </c>
      <c r="R384" s="14">
        <f t="shared" si="123"/>
        <v>100</v>
      </c>
      <c r="S384" s="14">
        <f t="shared" si="123"/>
        <v>100</v>
      </c>
    </row>
    <row r="385" spans="1:19" s="18" customFormat="1" ht="45" x14ac:dyDescent="0.25">
      <c r="A385" s="9">
        <v>511</v>
      </c>
      <c r="B385" s="9" t="s">
        <v>8</v>
      </c>
      <c r="C385" s="9" t="s">
        <v>9</v>
      </c>
      <c r="D385" s="9">
        <v>21491</v>
      </c>
      <c r="E385" s="11" t="s">
        <v>183</v>
      </c>
      <c r="F385" s="11" t="s">
        <v>184</v>
      </c>
      <c r="G385" s="11"/>
      <c r="H385" s="9">
        <v>5</v>
      </c>
      <c r="I385" s="9" t="s">
        <v>284</v>
      </c>
      <c r="J385" s="9">
        <v>1</v>
      </c>
      <c r="K385" s="9" t="s">
        <v>284</v>
      </c>
      <c r="L385" s="20" t="s">
        <v>664</v>
      </c>
      <c r="M385" s="43"/>
      <c r="N385" s="43">
        <v>1</v>
      </c>
      <c r="O385" s="43">
        <v>1</v>
      </c>
      <c r="P385" s="43">
        <v>3</v>
      </c>
      <c r="Q385" s="43">
        <v>9</v>
      </c>
      <c r="R385" s="43">
        <v>9</v>
      </c>
      <c r="S385" s="43">
        <v>9</v>
      </c>
    </row>
    <row r="386" spans="1:19" s="18" customFormat="1" ht="45" x14ac:dyDescent="0.25">
      <c r="A386" s="9">
        <v>511</v>
      </c>
      <c r="B386" s="9" t="s">
        <v>8</v>
      </c>
      <c r="C386" s="9" t="s">
        <v>9</v>
      </c>
      <c r="D386" s="9">
        <v>21491</v>
      </c>
      <c r="E386" s="11" t="s">
        <v>183</v>
      </c>
      <c r="F386" s="11" t="s">
        <v>185</v>
      </c>
      <c r="G386" s="11"/>
      <c r="H386" s="9">
        <v>5</v>
      </c>
      <c r="I386" s="9" t="s">
        <v>284</v>
      </c>
      <c r="J386" s="9">
        <v>1</v>
      </c>
      <c r="K386" s="9" t="s">
        <v>284</v>
      </c>
      <c r="L386" s="20" t="s">
        <v>664</v>
      </c>
      <c r="M386" s="43"/>
      <c r="N386" s="43">
        <v>2</v>
      </c>
      <c r="O386" s="43">
        <v>2</v>
      </c>
      <c r="P386" s="43">
        <v>4</v>
      </c>
      <c r="Q386" s="43">
        <v>9</v>
      </c>
      <c r="R386" s="43">
        <v>9</v>
      </c>
      <c r="S386" s="43">
        <v>9</v>
      </c>
    </row>
    <row r="387" spans="1:19" s="17" customFormat="1" ht="78.75" x14ac:dyDescent="0.25">
      <c r="A387" s="8">
        <v>511</v>
      </c>
      <c r="B387" s="8" t="s">
        <v>11</v>
      </c>
      <c r="C387" s="8" t="s">
        <v>12</v>
      </c>
      <c r="D387" s="8">
        <v>21496</v>
      </c>
      <c r="E387" s="10" t="s">
        <v>604</v>
      </c>
      <c r="F387" s="10" t="s">
        <v>604</v>
      </c>
      <c r="G387" s="10" t="s">
        <v>605</v>
      </c>
      <c r="H387" s="14">
        <f>(H388/H389)*100</f>
        <v>100</v>
      </c>
      <c r="I387" s="8" t="s">
        <v>10</v>
      </c>
      <c r="J387" s="14">
        <f>(J388/J389)*100</f>
        <v>100</v>
      </c>
      <c r="K387" s="8" t="s">
        <v>10</v>
      </c>
      <c r="L387" s="22" t="s">
        <v>665</v>
      </c>
      <c r="M387" s="46">
        <f>(M388/M389)*100</f>
        <v>0</v>
      </c>
      <c r="N387" s="14">
        <f>(N388/N389)*100</f>
        <v>100</v>
      </c>
      <c r="O387" s="14">
        <f>(O388/O389)*100</f>
        <v>100</v>
      </c>
      <c r="P387" s="14">
        <f>(P388/P389)*100</f>
        <v>75</v>
      </c>
      <c r="Q387" s="14">
        <f t="shared" ref="Q387" si="124">(Q388/Q389)*100</f>
        <v>100</v>
      </c>
      <c r="R387" s="14">
        <f t="shared" ref="R387" si="125">(R388/R389)*100</f>
        <v>100</v>
      </c>
      <c r="S387" s="14">
        <f t="shared" ref="S387" si="126">(S388/S389)*100</f>
        <v>100</v>
      </c>
    </row>
    <row r="388" spans="1:19" s="18" customFormat="1" ht="45" x14ac:dyDescent="0.25">
      <c r="A388" s="9">
        <v>511</v>
      </c>
      <c r="B388" s="9" t="s">
        <v>11</v>
      </c>
      <c r="C388" s="9" t="s">
        <v>12</v>
      </c>
      <c r="D388" s="9">
        <v>21496</v>
      </c>
      <c r="E388" s="11" t="s">
        <v>604</v>
      </c>
      <c r="F388" s="11" t="s">
        <v>729</v>
      </c>
      <c r="G388" s="11"/>
      <c r="H388" s="9">
        <v>5</v>
      </c>
      <c r="I388" s="9" t="s">
        <v>284</v>
      </c>
      <c r="J388" s="9">
        <v>1</v>
      </c>
      <c r="K388" s="9" t="s">
        <v>284</v>
      </c>
      <c r="L388" s="20" t="s">
        <v>665</v>
      </c>
      <c r="M388" s="43">
        <v>0</v>
      </c>
      <c r="N388" s="43">
        <v>2</v>
      </c>
      <c r="O388" s="43">
        <v>2</v>
      </c>
      <c r="P388" s="43">
        <v>3</v>
      </c>
      <c r="Q388" s="43">
        <v>9</v>
      </c>
      <c r="R388" s="43">
        <v>9</v>
      </c>
      <c r="S388" s="43">
        <v>9</v>
      </c>
    </row>
    <row r="389" spans="1:19" s="18" customFormat="1" ht="45" x14ac:dyDescent="0.25">
      <c r="A389" s="9">
        <v>511</v>
      </c>
      <c r="B389" s="9" t="s">
        <v>11</v>
      </c>
      <c r="C389" s="9" t="s">
        <v>12</v>
      </c>
      <c r="D389" s="9">
        <v>21496</v>
      </c>
      <c r="E389" s="11" t="s">
        <v>604</v>
      </c>
      <c r="F389" s="11" t="s">
        <v>730</v>
      </c>
      <c r="G389" s="11"/>
      <c r="H389" s="9">
        <v>5</v>
      </c>
      <c r="I389" s="9" t="s">
        <v>284</v>
      </c>
      <c r="J389" s="9">
        <v>1</v>
      </c>
      <c r="K389" s="9" t="s">
        <v>284</v>
      </c>
      <c r="L389" s="20" t="s">
        <v>665</v>
      </c>
      <c r="M389" s="43">
        <v>1</v>
      </c>
      <c r="N389" s="43">
        <v>2</v>
      </c>
      <c r="O389" s="43">
        <v>2</v>
      </c>
      <c r="P389" s="43">
        <v>4</v>
      </c>
      <c r="Q389" s="43">
        <v>9</v>
      </c>
      <c r="R389" s="43">
        <v>9</v>
      </c>
      <c r="S389" s="43">
        <v>9</v>
      </c>
    </row>
    <row r="390" spans="1:19" s="17" customFormat="1" ht="101.25" x14ac:dyDescent="0.25">
      <c r="A390" s="8">
        <v>511</v>
      </c>
      <c r="B390" s="8" t="s">
        <v>11</v>
      </c>
      <c r="C390" s="8" t="s">
        <v>12</v>
      </c>
      <c r="D390" s="8">
        <v>21501</v>
      </c>
      <c r="E390" s="10" t="s">
        <v>606</v>
      </c>
      <c r="F390" s="10" t="s">
        <v>606</v>
      </c>
      <c r="G390" s="10" t="s">
        <v>607</v>
      </c>
      <c r="H390" s="14">
        <f>(H391/H392)*100</f>
        <v>100</v>
      </c>
      <c r="I390" s="8" t="s">
        <v>10</v>
      </c>
      <c r="J390" s="14">
        <f>(J391/J392)*100</f>
        <v>100</v>
      </c>
      <c r="K390" s="8" t="s">
        <v>10</v>
      </c>
      <c r="L390" s="22" t="s">
        <v>666</v>
      </c>
      <c r="M390" s="46">
        <f>(M391/M392)*100</f>
        <v>0</v>
      </c>
      <c r="N390" s="14">
        <f>(N391/N392)*100</f>
        <v>50</v>
      </c>
      <c r="O390" s="14">
        <f>(O391/O392)*100</f>
        <v>50</v>
      </c>
      <c r="P390" s="14">
        <f>(P391/P392)*100</f>
        <v>100</v>
      </c>
      <c r="Q390" s="14">
        <f t="shared" ref="Q390" si="127">(Q391/Q392)*100</f>
        <v>100</v>
      </c>
      <c r="R390" s="14">
        <f t="shared" ref="R390" si="128">(R391/R392)*100</f>
        <v>100</v>
      </c>
      <c r="S390" s="14">
        <f t="shared" ref="S390" si="129">(S391/S392)*100</f>
        <v>100</v>
      </c>
    </row>
    <row r="391" spans="1:19" s="18" customFormat="1" ht="45" x14ac:dyDescent="0.25">
      <c r="A391" s="9">
        <v>511</v>
      </c>
      <c r="B391" s="9" t="s">
        <v>11</v>
      </c>
      <c r="C391" s="9" t="s">
        <v>12</v>
      </c>
      <c r="D391" s="9">
        <v>21501</v>
      </c>
      <c r="E391" s="11" t="s">
        <v>606</v>
      </c>
      <c r="F391" s="11" t="s">
        <v>608</v>
      </c>
      <c r="G391" s="11"/>
      <c r="H391" s="9">
        <v>5</v>
      </c>
      <c r="I391" s="9" t="s">
        <v>271</v>
      </c>
      <c r="J391" s="9">
        <v>1</v>
      </c>
      <c r="K391" s="9" t="s">
        <v>271</v>
      </c>
      <c r="L391" s="20" t="s">
        <v>666</v>
      </c>
      <c r="M391" s="43">
        <v>0</v>
      </c>
      <c r="N391" s="43">
        <v>1</v>
      </c>
      <c r="O391" s="43">
        <v>1</v>
      </c>
      <c r="P391" s="43">
        <v>3</v>
      </c>
      <c r="Q391" s="43">
        <v>9</v>
      </c>
      <c r="R391" s="43">
        <v>9</v>
      </c>
      <c r="S391" s="43">
        <v>9</v>
      </c>
    </row>
    <row r="392" spans="1:19" s="18" customFormat="1" ht="45" x14ac:dyDescent="0.25">
      <c r="A392" s="9">
        <v>511</v>
      </c>
      <c r="B392" s="9" t="s">
        <v>11</v>
      </c>
      <c r="C392" s="9" t="s">
        <v>12</v>
      </c>
      <c r="D392" s="9">
        <v>21501</v>
      </c>
      <c r="E392" s="11" t="s">
        <v>606</v>
      </c>
      <c r="F392" s="11" t="s">
        <v>609</v>
      </c>
      <c r="G392" s="11"/>
      <c r="H392" s="9">
        <v>5</v>
      </c>
      <c r="I392" s="9" t="s">
        <v>271</v>
      </c>
      <c r="J392" s="9">
        <v>1</v>
      </c>
      <c r="K392" s="9" t="s">
        <v>271</v>
      </c>
      <c r="L392" s="20" t="s">
        <v>666</v>
      </c>
      <c r="M392" s="43">
        <v>1</v>
      </c>
      <c r="N392" s="43">
        <v>2</v>
      </c>
      <c r="O392" s="43">
        <v>2</v>
      </c>
      <c r="P392" s="43">
        <v>3</v>
      </c>
      <c r="Q392" s="43">
        <v>9</v>
      </c>
      <c r="R392" s="43">
        <v>9</v>
      </c>
      <c r="S392" s="43">
        <v>9</v>
      </c>
    </row>
    <row r="393" spans="1:19" s="17" customFormat="1" ht="45" x14ac:dyDescent="0.25">
      <c r="A393" s="8">
        <v>511</v>
      </c>
      <c r="B393" s="8" t="s">
        <v>11</v>
      </c>
      <c r="C393" s="8" t="s">
        <v>12</v>
      </c>
      <c r="D393" s="8">
        <v>22292</v>
      </c>
      <c r="E393" s="10" t="s">
        <v>610</v>
      </c>
      <c r="F393" s="10" t="s">
        <v>610</v>
      </c>
      <c r="G393" s="10" t="s">
        <v>611</v>
      </c>
      <c r="H393" s="14">
        <f>(H394/H395)*100</f>
        <v>100</v>
      </c>
      <c r="I393" s="8" t="s">
        <v>10</v>
      </c>
      <c r="J393" s="14">
        <f>(J394/J395)*100</f>
        <v>100</v>
      </c>
      <c r="K393" s="8" t="s">
        <v>10</v>
      </c>
      <c r="L393" s="22" t="s">
        <v>679</v>
      </c>
      <c r="M393" s="46">
        <f>(M394/M395)*100</f>
        <v>0</v>
      </c>
      <c r="N393" s="14">
        <f>(N394/N395)*100</f>
        <v>100</v>
      </c>
      <c r="O393" s="14">
        <f>(O394/O395)*100</f>
        <v>100</v>
      </c>
      <c r="P393" s="14">
        <f>(P394/P395)*100</f>
        <v>100</v>
      </c>
      <c r="Q393" s="14">
        <f t="shared" ref="Q393" si="130">(Q394/Q395)*100</f>
        <v>100</v>
      </c>
      <c r="R393" s="14">
        <f t="shared" ref="R393" si="131">(R394/R395)*100</f>
        <v>100</v>
      </c>
      <c r="S393" s="14">
        <f t="shared" ref="S393" si="132">(S394/S395)*100</f>
        <v>100</v>
      </c>
    </row>
    <row r="394" spans="1:19" s="18" customFormat="1" ht="45" x14ac:dyDescent="0.25">
      <c r="A394" s="9">
        <v>511</v>
      </c>
      <c r="B394" s="9" t="s">
        <v>11</v>
      </c>
      <c r="C394" s="9" t="s">
        <v>12</v>
      </c>
      <c r="D394" s="9">
        <v>22292</v>
      </c>
      <c r="E394" s="11" t="s">
        <v>610</v>
      </c>
      <c r="F394" s="11" t="s">
        <v>612</v>
      </c>
      <c r="G394" s="11"/>
      <c r="H394" s="9">
        <v>5</v>
      </c>
      <c r="I394" s="9" t="s">
        <v>614</v>
      </c>
      <c r="J394" s="9">
        <v>1</v>
      </c>
      <c r="K394" s="9" t="s">
        <v>614</v>
      </c>
      <c r="L394" s="20" t="s">
        <v>679</v>
      </c>
      <c r="M394" s="43">
        <v>0</v>
      </c>
      <c r="N394" s="43">
        <v>1</v>
      </c>
      <c r="O394" s="43">
        <v>1</v>
      </c>
      <c r="P394" s="43">
        <v>3</v>
      </c>
      <c r="Q394" s="43">
        <v>9</v>
      </c>
      <c r="R394" s="43">
        <v>9</v>
      </c>
      <c r="S394" s="43">
        <v>9</v>
      </c>
    </row>
    <row r="395" spans="1:19" s="18" customFormat="1" ht="45" x14ac:dyDescent="0.25">
      <c r="A395" s="9">
        <v>511</v>
      </c>
      <c r="B395" s="9" t="s">
        <v>11</v>
      </c>
      <c r="C395" s="9" t="s">
        <v>12</v>
      </c>
      <c r="D395" s="9">
        <v>22292</v>
      </c>
      <c r="E395" s="11" t="s">
        <v>610</v>
      </c>
      <c r="F395" s="11" t="s">
        <v>613</v>
      </c>
      <c r="G395" s="11"/>
      <c r="H395" s="9">
        <v>5</v>
      </c>
      <c r="I395" s="9" t="s">
        <v>614</v>
      </c>
      <c r="J395" s="9">
        <v>1</v>
      </c>
      <c r="K395" s="9" t="s">
        <v>614</v>
      </c>
      <c r="L395" s="20" t="s">
        <v>679</v>
      </c>
      <c r="M395" s="43">
        <v>1</v>
      </c>
      <c r="N395" s="43">
        <v>1</v>
      </c>
      <c r="O395" s="43">
        <v>1</v>
      </c>
      <c r="P395" s="43">
        <v>3</v>
      </c>
      <c r="Q395" s="43">
        <v>9</v>
      </c>
      <c r="R395" s="43">
        <v>9</v>
      </c>
      <c r="S395" s="43">
        <v>9</v>
      </c>
    </row>
    <row r="396" spans="1:19" s="17" customFormat="1" ht="157.5" x14ac:dyDescent="0.25">
      <c r="A396" s="8">
        <v>511</v>
      </c>
      <c r="B396" s="8" t="s">
        <v>8</v>
      </c>
      <c r="C396" s="8" t="s">
        <v>9</v>
      </c>
      <c r="D396" s="8">
        <v>21505</v>
      </c>
      <c r="E396" s="10" t="s">
        <v>616</v>
      </c>
      <c r="F396" s="10" t="s">
        <v>616</v>
      </c>
      <c r="G396" s="10" t="s">
        <v>615</v>
      </c>
      <c r="H396" s="14">
        <f>(H397/H398)*100</f>
        <v>100</v>
      </c>
      <c r="I396" s="8" t="s">
        <v>10</v>
      </c>
      <c r="J396" s="14">
        <f>(J397/J398)*100</f>
        <v>100</v>
      </c>
      <c r="K396" s="8" t="s">
        <v>10</v>
      </c>
      <c r="L396" s="22" t="s">
        <v>666</v>
      </c>
      <c r="M396" s="46">
        <v>-998</v>
      </c>
      <c r="N396" s="14">
        <f>(N397/N398)*100</f>
        <v>100</v>
      </c>
      <c r="O396" s="14">
        <f>(O397/O398)*100</f>
        <v>100</v>
      </c>
      <c r="P396" s="14">
        <f>(P397/P398)*100</f>
        <v>100</v>
      </c>
      <c r="Q396" s="14">
        <f t="shared" ref="Q396:S396" si="133">(Q397/Q398)*100</f>
        <v>100</v>
      </c>
      <c r="R396" s="14">
        <f t="shared" si="133"/>
        <v>100</v>
      </c>
      <c r="S396" s="14">
        <f t="shared" si="133"/>
        <v>100</v>
      </c>
    </row>
    <row r="397" spans="1:19" s="18" customFormat="1" ht="33.75" x14ac:dyDescent="0.25">
      <c r="A397" s="9">
        <v>511</v>
      </c>
      <c r="B397" s="9" t="s">
        <v>8</v>
      </c>
      <c r="C397" s="9" t="s">
        <v>9</v>
      </c>
      <c r="D397" s="9">
        <v>21505</v>
      </c>
      <c r="E397" s="11" t="s">
        <v>616</v>
      </c>
      <c r="F397" s="11" t="s">
        <v>617</v>
      </c>
      <c r="G397" s="11"/>
      <c r="H397" s="9">
        <v>1</v>
      </c>
      <c r="I397" s="9" t="s">
        <v>284</v>
      </c>
      <c r="J397" s="9">
        <v>1</v>
      </c>
      <c r="K397" s="9" t="s">
        <v>284</v>
      </c>
      <c r="L397" s="20" t="s">
        <v>666</v>
      </c>
      <c r="M397" s="43"/>
      <c r="N397" s="43">
        <v>1</v>
      </c>
      <c r="O397" s="43">
        <v>1</v>
      </c>
      <c r="P397" s="43">
        <v>1</v>
      </c>
      <c r="Q397" s="43">
        <v>1</v>
      </c>
      <c r="R397" s="43">
        <v>1</v>
      </c>
      <c r="S397" s="43">
        <v>1</v>
      </c>
    </row>
    <row r="398" spans="1:19" s="18" customFormat="1" ht="33.75" x14ac:dyDescent="0.25">
      <c r="A398" s="9">
        <v>511</v>
      </c>
      <c r="B398" s="9" t="s">
        <v>8</v>
      </c>
      <c r="C398" s="9" t="s">
        <v>9</v>
      </c>
      <c r="D398" s="9">
        <v>21505</v>
      </c>
      <c r="E398" s="11" t="s">
        <v>616</v>
      </c>
      <c r="F398" s="11" t="s">
        <v>618</v>
      </c>
      <c r="G398" s="11"/>
      <c r="H398" s="9">
        <v>1</v>
      </c>
      <c r="I398" s="9" t="s">
        <v>284</v>
      </c>
      <c r="J398" s="9">
        <v>1</v>
      </c>
      <c r="K398" s="9" t="s">
        <v>284</v>
      </c>
      <c r="L398" s="20" t="s">
        <v>666</v>
      </c>
      <c r="M398" s="43"/>
      <c r="N398" s="43">
        <v>1</v>
      </c>
      <c r="O398" s="43">
        <v>1</v>
      </c>
      <c r="P398" s="43">
        <v>1</v>
      </c>
      <c r="Q398" s="43">
        <v>1</v>
      </c>
      <c r="R398" s="43">
        <v>1</v>
      </c>
      <c r="S398" s="43">
        <v>1</v>
      </c>
    </row>
    <row r="399" spans="1:19" s="17" customFormat="1" ht="78.75" x14ac:dyDescent="0.25">
      <c r="A399" s="8">
        <v>511</v>
      </c>
      <c r="B399" s="8" t="s">
        <v>11</v>
      </c>
      <c r="C399" s="8" t="s">
        <v>12</v>
      </c>
      <c r="D399" s="8">
        <v>21510</v>
      </c>
      <c r="E399" s="10" t="s">
        <v>619</v>
      </c>
      <c r="F399" s="10" t="s">
        <v>619</v>
      </c>
      <c r="G399" s="10" t="s">
        <v>897</v>
      </c>
      <c r="H399" s="14">
        <f>(H400/H401)*100</f>
        <v>100</v>
      </c>
      <c r="I399" s="8" t="s">
        <v>10</v>
      </c>
      <c r="J399" s="14">
        <f>(J400/J401)*100</f>
        <v>100</v>
      </c>
      <c r="K399" s="8" t="s">
        <v>10</v>
      </c>
      <c r="L399" s="22" t="s">
        <v>665</v>
      </c>
      <c r="M399" s="46">
        <f>(M400/M401)*100</f>
        <v>0</v>
      </c>
      <c r="N399" s="14">
        <f>(N400/N401)*100</f>
        <v>100</v>
      </c>
      <c r="O399" s="14">
        <f>(O400/O401)*100</f>
        <v>100</v>
      </c>
      <c r="P399" s="61">
        <f>(P400/P401)*100</f>
        <v>100</v>
      </c>
      <c r="Q399" s="14">
        <f t="shared" ref="Q399:S399" si="134">(Q400/Q401)*100</f>
        <v>100</v>
      </c>
      <c r="R399" s="14">
        <f t="shared" si="134"/>
        <v>100</v>
      </c>
      <c r="S399" s="14">
        <f t="shared" si="134"/>
        <v>100</v>
      </c>
    </row>
    <row r="400" spans="1:19" s="18" customFormat="1" ht="45" x14ac:dyDescent="0.25">
      <c r="A400" s="9">
        <v>511</v>
      </c>
      <c r="B400" s="9" t="s">
        <v>11</v>
      </c>
      <c r="C400" s="9" t="s">
        <v>12</v>
      </c>
      <c r="D400" s="9">
        <v>21510</v>
      </c>
      <c r="E400" s="11" t="s">
        <v>619</v>
      </c>
      <c r="F400" s="11" t="s">
        <v>620</v>
      </c>
      <c r="G400" s="11"/>
      <c r="H400" s="9">
        <v>1</v>
      </c>
      <c r="I400" s="9" t="s">
        <v>284</v>
      </c>
      <c r="J400" s="9">
        <v>1</v>
      </c>
      <c r="K400" s="9" t="s">
        <v>284</v>
      </c>
      <c r="L400" s="20" t="s">
        <v>665</v>
      </c>
      <c r="M400" s="43">
        <v>0</v>
      </c>
      <c r="N400" s="43">
        <v>1</v>
      </c>
      <c r="O400" s="43">
        <v>1</v>
      </c>
      <c r="P400" s="43">
        <v>1</v>
      </c>
      <c r="Q400" s="43">
        <v>1</v>
      </c>
      <c r="R400" s="43">
        <v>1</v>
      </c>
      <c r="S400" s="43">
        <v>1</v>
      </c>
    </row>
    <row r="401" spans="1:19" s="18" customFormat="1" ht="45" x14ac:dyDescent="0.25">
      <c r="A401" s="9">
        <v>511</v>
      </c>
      <c r="B401" s="9" t="s">
        <v>11</v>
      </c>
      <c r="C401" s="9" t="s">
        <v>12</v>
      </c>
      <c r="D401" s="9">
        <v>21510</v>
      </c>
      <c r="E401" s="11" t="s">
        <v>619</v>
      </c>
      <c r="F401" s="11" t="s">
        <v>621</v>
      </c>
      <c r="G401" s="11"/>
      <c r="H401" s="9">
        <v>1</v>
      </c>
      <c r="I401" s="9" t="s">
        <v>284</v>
      </c>
      <c r="J401" s="9">
        <v>1</v>
      </c>
      <c r="K401" s="9" t="s">
        <v>284</v>
      </c>
      <c r="L401" s="20" t="s">
        <v>665</v>
      </c>
      <c r="M401" s="43">
        <v>1</v>
      </c>
      <c r="N401" s="43">
        <v>1</v>
      </c>
      <c r="O401" s="43">
        <v>1</v>
      </c>
      <c r="P401" s="43">
        <v>1</v>
      </c>
      <c r="Q401" s="43">
        <v>1</v>
      </c>
      <c r="R401" s="43">
        <v>1</v>
      </c>
      <c r="S401" s="43">
        <v>1</v>
      </c>
    </row>
    <row r="402" spans="1:19" s="17" customFormat="1" ht="101.25" x14ac:dyDescent="0.25">
      <c r="A402" s="8">
        <v>511</v>
      </c>
      <c r="B402" s="8" t="s">
        <v>11</v>
      </c>
      <c r="C402" s="8" t="s">
        <v>12</v>
      </c>
      <c r="D402" s="8">
        <v>21514</v>
      </c>
      <c r="E402" s="10" t="s">
        <v>622</v>
      </c>
      <c r="F402" s="10" t="s">
        <v>622</v>
      </c>
      <c r="G402" s="10" t="s">
        <v>920</v>
      </c>
      <c r="H402" s="14">
        <f>(H403/H404)*100</f>
        <v>100</v>
      </c>
      <c r="I402" s="8" t="s">
        <v>10</v>
      </c>
      <c r="J402" s="14">
        <f>(J403/J404)*100</f>
        <v>100</v>
      </c>
      <c r="K402" s="8" t="s">
        <v>10</v>
      </c>
      <c r="L402" s="22" t="s">
        <v>667</v>
      </c>
      <c r="M402" s="46">
        <f>(M403/M404)*100</f>
        <v>0</v>
      </c>
      <c r="N402" s="46">
        <f>(N403/N404)*100</f>
        <v>100</v>
      </c>
      <c r="O402" s="46">
        <f>(O403/O404)*100</f>
        <v>100</v>
      </c>
      <c r="P402" s="46">
        <f>(P403/P404)*100</f>
        <v>100</v>
      </c>
      <c r="Q402" s="46">
        <f t="shared" ref="Q402:S402" si="135">(Q403/Q404)*100</f>
        <v>100</v>
      </c>
      <c r="R402" s="46">
        <f t="shared" si="135"/>
        <v>100</v>
      </c>
      <c r="S402" s="46">
        <f t="shared" si="135"/>
        <v>100</v>
      </c>
    </row>
    <row r="403" spans="1:19" s="18" customFormat="1" ht="45" x14ac:dyDescent="0.25">
      <c r="A403" s="9">
        <v>511</v>
      </c>
      <c r="B403" s="9" t="s">
        <v>11</v>
      </c>
      <c r="C403" s="9" t="s">
        <v>12</v>
      </c>
      <c r="D403" s="9">
        <v>21514</v>
      </c>
      <c r="E403" s="11" t="s">
        <v>622</v>
      </c>
      <c r="F403" s="11" t="s">
        <v>623</v>
      </c>
      <c r="G403" s="11"/>
      <c r="H403" s="9">
        <v>1</v>
      </c>
      <c r="I403" s="9" t="s">
        <v>271</v>
      </c>
      <c r="J403" s="9">
        <v>1</v>
      </c>
      <c r="K403" s="9" t="s">
        <v>271</v>
      </c>
      <c r="L403" s="20" t="s">
        <v>666</v>
      </c>
      <c r="M403" s="43">
        <v>0</v>
      </c>
      <c r="N403" s="43">
        <v>1</v>
      </c>
      <c r="O403" s="43">
        <v>1</v>
      </c>
      <c r="P403" s="43">
        <v>1</v>
      </c>
      <c r="Q403" s="43">
        <v>1</v>
      </c>
      <c r="R403" s="43">
        <v>1</v>
      </c>
      <c r="S403" s="43">
        <v>1</v>
      </c>
    </row>
    <row r="404" spans="1:19" s="18" customFormat="1" ht="45" x14ac:dyDescent="0.25">
      <c r="A404" s="9">
        <v>511</v>
      </c>
      <c r="B404" s="9" t="s">
        <v>11</v>
      </c>
      <c r="C404" s="9" t="s">
        <v>12</v>
      </c>
      <c r="D404" s="9">
        <v>21514</v>
      </c>
      <c r="E404" s="11" t="s">
        <v>622</v>
      </c>
      <c r="F404" s="11" t="s">
        <v>624</v>
      </c>
      <c r="G404" s="11"/>
      <c r="H404" s="9">
        <v>1</v>
      </c>
      <c r="I404" s="9" t="s">
        <v>271</v>
      </c>
      <c r="J404" s="9">
        <v>1</v>
      </c>
      <c r="K404" s="9" t="s">
        <v>271</v>
      </c>
      <c r="L404" s="20" t="s">
        <v>665</v>
      </c>
      <c r="M404" s="43">
        <v>1</v>
      </c>
      <c r="N404" s="43">
        <v>1</v>
      </c>
      <c r="O404" s="43">
        <v>1</v>
      </c>
      <c r="P404" s="43">
        <v>1</v>
      </c>
      <c r="Q404" s="43">
        <v>1</v>
      </c>
      <c r="R404" s="43">
        <v>1</v>
      </c>
      <c r="S404" s="43">
        <v>1</v>
      </c>
    </row>
    <row r="405" spans="1:19" s="17" customFormat="1" ht="78.75" x14ac:dyDescent="0.25">
      <c r="A405" s="8">
        <v>511</v>
      </c>
      <c r="B405" s="8" t="s">
        <v>11</v>
      </c>
      <c r="C405" s="8" t="s">
        <v>12</v>
      </c>
      <c r="D405" s="8">
        <v>22293</v>
      </c>
      <c r="E405" s="10" t="s">
        <v>625</v>
      </c>
      <c r="F405" s="10" t="s">
        <v>625</v>
      </c>
      <c r="G405" s="10" t="s">
        <v>626</v>
      </c>
      <c r="H405" s="14">
        <f>(H406/H407)*100</f>
        <v>100</v>
      </c>
      <c r="I405" s="8" t="s">
        <v>10</v>
      </c>
      <c r="J405" s="14">
        <f>(J406/J407)*100</f>
        <v>100</v>
      </c>
      <c r="K405" s="8" t="s">
        <v>10</v>
      </c>
      <c r="L405" s="22" t="s">
        <v>680</v>
      </c>
      <c r="M405" s="46">
        <f>(M406/M407)*100</f>
        <v>0</v>
      </c>
      <c r="N405" s="46">
        <f>(N406/N407)*100</f>
        <v>0</v>
      </c>
      <c r="O405" s="46">
        <f>(O406/O407)*100</f>
        <v>0</v>
      </c>
      <c r="P405" s="46">
        <f>(P406/P407)*100</f>
        <v>25</v>
      </c>
      <c r="Q405" s="14">
        <f t="shared" ref="Q405:S405" si="136">(Q406/Q407)*100</f>
        <v>100</v>
      </c>
      <c r="R405" s="14">
        <f t="shared" si="136"/>
        <v>100</v>
      </c>
      <c r="S405" s="14">
        <f t="shared" si="136"/>
        <v>100</v>
      </c>
    </row>
    <row r="406" spans="1:19" s="18" customFormat="1" ht="45" x14ac:dyDescent="0.25">
      <c r="A406" s="9">
        <v>511</v>
      </c>
      <c r="B406" s="9" t="s">
        <v>11</v>
      </c>
      <c r="C406" s="9" t="s">
        <v>12</v>
      </c>
      <c r="D406" s="9">
        <v>22293</v>
      </c>
      <c r="E406" s="11" t="s">
        <v>625</v>
      </c>
      <c r="F406" s="11" t="s">
        <v>627</v>
      </c>
      <c r="G406" s="11"/>
      <c r="H406" s="9">
        <v>1</v>
      </c>
      <c r="I406" s="9" t="s">
        <v>614</v>
      </c>
      <c r="J406" s="9">
        <v>1</v>
      </c>
      <c r="K406" s="9" t="s">
        <v>614</v>
      </c>
      <c r="L406" s="20" t="s">
        <v>679</v>
      </c>
      <c r="M406" s="43">
        <v>0</v>
      </c>
      <c r="N406" s="43">
        <v>0</v>
      </c>
      <c r="O406" s="43">
        <v>0</v>
      </c>
      <c r="P406" s="43">
        <v>1</v>
      </c>
      <c r="Q406" s="9">
        <v>1</v>
      </c>
      <c r="R406" s="9">
        <v>1</v>
      </c>
      <c r="S406" s="9">
        <v>1</v>
      </c>
    </row>
    <row r="407" spans="1:19" s="18" customFormat="1" ht="45" x14ac:dyDescent="0.25">
      <c r="A407" s="9">
        <v>511</v>
      </c>
      <c r="B407" s="9" t="s">
        <v>11</v>
      </c>
      <c r="C407" s="9" t="s">
        <v>12</v>
      </c>
      <c r="D407" s="9">
        <v>22293</v>
      </c>
      <c r="E407" s="11" t="s">
        <v>625</v>
      </c>
      <c r="F407" s="11" t="s">
        <v>628</v>
      </c>
      <c r="G407" s="11"/>
      <c r="H407" s="9">
        <v>1</v>
      </c>
      <c r="I407" s="9" t="s">
        <v>614</v>
      </c>
      <c r="J407" s="9">
        <v>1</v>
      </c>
      <c r="K407" s="9" t="s">
        <v>614</v>
      </c>
      <c r="L407" s="20" t="s">
        <v>666</v>
      </c>
      <c r="M407" s="43">
        <v>1</v>
      </c>
      <c r="N407" s="43">
        <v>1</v>
      </c>
      <c r="O407" s="43">
        <v>1</v>
      </c>
      <c r="P407" s="43">
        <v>4</v>
      </c>
      <c r="Q407" s="9">
        <v>1</v>
      </c>
      <c r="R407" s="9">
        <v>1</v>
      </c>
      <c r="S407" s="9">
        <v>1</v>
      </c>
    </row>
    <row r="408" spans="1:19" s="17" customFormat="1" ht="168.75" x14ac:dyDescent="0.25">
      <c r="A408" s="8">
        <v>511</v>
      </c>
      <c r="B408" s="8" t="s">
        <v>8</v>
      </c>
      <c r="C408" s="8" t="s">
        <v>9</v>
      </c>
      <c r="D408" s="8">
        <v>21519</v>
      </c>
      <c r="E408" s="10" t="s">
        <v>629</v>
      </c>
      <c r="F408" s="10" t="s">
        <v>629</v>
      </c>
      <c r="G408" s="10" t="s">
        <v>630</v>
      </c>
      <c r="H408" s="14">
        <f>(H409/H410)*100</f>
        <v>100</v>
      </c>
      <c r="I408" s="8" t="s">
        <v>10</v>
      </c>
      <c r="J408" s="14">
        <f>(J409/J410)*100</f>
        <v>100</v>
      </c>
      <c r="K408" s="8" t="s">
        <v>10</v>
      </c>
      <c r="L408" s="22" t="s">
        <v>668</v>
      </c>
      <c r="M408" s="46">
        <v>-998</v>
      </c>
      <c r="N408" s="14">
        <f>(N409/N410)*100</f>
        <v>0</v>
      </c>
      <c r="O408" s="14">
        <f>(O409/O410)*100</f>
        <v>0</v>
      </c>
      <c r="P408" s="14">
        <f>(P409/P410)*100</f>
        <v>0</v>
      </c>
      <c r="Q408" s="14">
        <f t="shared" ref="Q408:S408" si="137">(Q409/Q410)*100</f>
        <v>0</v>
      </c>
      <c r="R408" s="14">
        <f t="shared" si="137"/>
        <v>0</v>
      </c>
      <c r="S408" s="14">
        <f t="shared" si="137"/>
        <v>0</v>
      </c>
    </row>
    <row r="409" spans="1:19" s="18" customFormat="1" ht="45" x14ac:dyDescent="0.25">
      <c r="A409" s="9">
        <v>511</v>
      </c>
      <c r="B409" s="9" t="s">
        <v>8</v>
      </c>
      <c r="C409" s="9" t="s">
        <v>9</v>
      </c>
      <c r="D409" s="9">
        <v>21519</v>
      </c>
      <c r="E409" s="11" t="s">
        <v>629</v>
      </c>
      <c r="F409" s="11" t="s">
        <v>187</v>
      </c>
      <c r="G409" s="11"/>
      <c r="H409" s="9">
        <v>5</v>
      </c>
      <c r="I409" s="9" t="s">
        <v>289</v>
      </c>
      <c r="J409" s="9">
        <v>1</v>
      </c>
      <c r="K409" s="9" t="s">
        <v>289</v>
      </c>
      <c r="L409" s="20" t="s">
        <v>668</v>
      </c>
      <c r="M409" s="43"/>
      <c r="N409" s="9">
        <v>0</v>
      </c>
      <c r="O409" s="9">
        <v>0</v>
      </c>
      <c r="P409" s="9">
        <v>0</v>
      </c>
      <c r="Q409" s="9">
        <v>0</v>
      </c>
      <c r="R409" s="9">
        <v>0</v>
      </c>
      <c r="S409" s="9">
        <v>0</v>
      </c>
    </row>
    <row r="410" spans="1:19" s="18" customFormat="1" ht="45" x14ac:dyDescent="0.25">
      <c r="A410" s="9">
        <v>511</v>
      </c>
      <c r="B410" s="9" t="s">
        <v>8</v>
      </c>
      <c r="C410" s="9" t="s">
        <v>9</v>
      </c>
      <c r="D410" s="9">
        <v>21519</v>
      </c>
      <c r="E410" s="11" t="s">
        <v>629</v>
      </c>
      <c r="F410" s="11" t="s">
        <v>631</v>
      </c>
      <c r="G410" s="11"/>
      <c r="H410" s="9">
        <v>5</v>
      </c>
      <c r="I410" s="9" t="s">
        <v>289</v>
      </c>
      <c r="J410" s="9">
        <v>1</v>
      </c>
      <c r="K410" s="9" t="s">
        <v>289</v>
      </c>
      <c r="L410" s="20" t="s">
        <v>668</v>
      </c>
      <c r="M410" s="43"/>
      <c r="N410" s="9">
        <v>1</v>
      </c>
      <c r="O410" s="9">
        <v>1</v>
      </c>
      <c r="P410" s="9">
        <v>1</v>
      </c>
      <c r="Q410" s="9">
        <v>1</v>
      </c>
      <c r="R410" s="9">
        <v>1</v>
      </c>
      <c r="S410" s="9">
        <v>1</v>
      </c>
    </row>
    <row r="411" spans="1:19" s="17" customFormat="1" ht="67.5" x14ac:dyDescent="0.25">
      <c r="A411" s="8">
        <v>511</v>
      </c>
      <c r="B411" s="8" t="s">
        <v>11</v>
      </c>
      <c r="C411" s="8" t="s">
        <v>12</v>
      </c>
      <c r="D411" s="8">
        <v>21522</v>
      </c>
      <c r="E411" s="10" t="s">
        <v>632</v>
      </c>
      <c r="F411" s="10" t="s">
        <v>632</v>
      </c>
      <c r="G411" s="10" t="s">
        <v>633</v>
      </c>
      <c r="H411" s="14">
        <f>(H412/H413)*100</f>
        <v>100</v>
      </c>
      <c r="I411" s="8" t="s">
        <v>10</v>
      </c>
      <c r="J411" s="14">
        <f>(J412/J413)*100</f>
        <v>100</v>
      </c>
      <c r="K411" s="8" t="s">
        <v>10</v>
      </c>
      <c r="L411" s="22" t="s">
        <v>669</v>
      </c>
      <c r="M411" s="46">
        <v>0</v>
      </c>
      <c r="N411" s="46">
        <v>0</v>
      </c>
      <c r="O411" s="46">
        <v>0</v>
      </c>
      <c r="P411" s="46">
        <v>0</v>
      </c>
      <c r="Q411" s="46">
        <v>0</v>
      </c>
      <c r="R411" s="46">
        <v>0</v>
      </c>
      <c r="S411" s="46">
        <v>0</v>
      </c>
    </row>
    <row r="412" spans="1:19" s="18" customFormat="1" ht="45" x14ac:dyDescent="0.25">
      <c r="A412" s="9">
        <v>511</v>
      </c>
      <c r="B412" s="9" t="s">
        <v>11</v>
      </c>
      <c r="C412" s="9" t="s">
        <v>12</v>
      </c>
      <c r="D412" s="9">
        <v>21522</v>
      </c>
      <c r="E412" s="11" t="s">
        <v>632</v>
      </c>
      <c r="F412" s="11" t="s">
        <v>634</v>
      </c>
      <c r="G412" s="11"/>
      <c r="H412" s="9">
        <v>5</v>
      </c>
      <c r="I412" s="9" t="s">
        <v>283</v>
      </c>
      <c r="J412" s="9">
        <v>1</v>
      </c>
      <c r="K412" s="9" t="s">
        <v>283</v>
      </c>
      <c r="L412" s="20" t="s">
        <v>669</v>
      </c>
      <c r="M412" s="43"/>
      <c r="N412" s="43"/>
      <c r="O412" s="43"/>
      <c r="P412" s="43"/>
      <c r="Q412" s="43"/>
      <c r="R412" s="43"/>
      <c r="S412" s="43"/>
    </row>
    <row r="413" spans="1:19" s="18" customFormat="1" ht="45" x14ac:dyDescent="0.25">
      <c r="A413" s="9">
        <v>511</v>
      </c>
      <c r="B413" s="9" t="s">
        <v>11</v>
      </c>
      <c r="C413" s="9" t="s">
        <v>12</v>
      </c>
      <c r="D413" s="9">
        <v>21522</v>
      </c>
      <c r="E413" s="11" t="s">
        <v>632</v>
      </c>
      <c r="F413" s="11" t="s">
        <v>635</v>
      </c>
      <c r="G413" s="11"/>
      <c r="H413" s="9">
        <v>5</v>
      </c>
      <c r="I413" s="9" t="s">
        <v>283</v>
      </c>
      <c r="J413" s="9">
        <v>1</v>
      </c>
      <c r="K413" s="9" t="s">
        <v>283</v>
      </c>
      <c r="L413" s="20" t="s">
        <v>669</v>
      </c>
      <c r="M413" s="43"/>
      <c r="N413" s="43"/>
      <c r="O413" s="43"/>
      <c r="P413" s="43"/>
      <c r="Q413" s="43"/>
      <c r="R413" s="43"/>
      <c r="S413" s="43"/>
    </row>
    <row r="414" spans="1:19" s="17" customFormat="1" ht="78.75" x14ac:dyDescent="0.25">
      <c r="A414" s="8">
        <v>511</v>
      </c>
      <c r="B414" s="8" t="s">
        <v>11</v>
      </c>
      <c r="C414" s="8" t="s">
        <v>12</v>
      </c>
      <c r="D414" s="8">
        <v>21525</v>
      </c>
      <c r="E414" s="10" t="s">
        <v>636</v>
      </c>
      <c r="F414" s="10" t="s">
        <v>636</v>
      </c>
      <c r="G414" s="10" t="s">
        <v>637</v>
      </c>
      <c r="H414" s="14">
        <f>(H415/H416)*100</f>
        <v>100</v>
      </c>
      <c r="I414" s="8" t="s">
        <v>10</v>
      </c>
      <c r="J414" s="14">
        <f>(J415/J416)*100</f>
        <v>100</v>
      </c>
      <c r="K414" s="8" t="s">
        <v>10</v>
      </c>
      <c r="L414" s="22" t="s">
        <v>670</v>
      </c>
      <c r="M414" s="46">
        <v>0</v>
      </c>
      <c r="N414" s="46">
        <v>0</v>
      </c>
      <c r="O414" s="46">
        <v>0</v>
      </c>
      <c r="P414" s="46">
        <v>0</v>
      </c>
      <c r="Q414" s="46">
        <v>0</v>
      </c>
      <c r="R414" s="46">
        <v>0</v>
      </c>
      <c r="S414" s="46">
        <v>0</v>
      </c>
    </row>
    <row r="415" spans="1:19" s="18" customFormat="1" ht="45" x14ac:dyDescent="0.25">
      <c r="A415" s="9">
        <v>511</v>
      </c>
      <c r="B415" s="9" t="s">
        <v>11</v>
      </c>
      <c r="C415" s="9" t="s">
        <v>12</v>
      </c>
      <c r="D415" s="9">
        <v>21525</v>
      </c>
      <c r="E415" s="11" t="s">
        <v>636</v>
      </c>
      <c r="F415" s="11" t="s">
        <v>638</v>
      </c>
      <c r="G415" s="11"/>
      <c r="H415" s="9">
        <v>5</v>
      </c>
      <c r="I415" s="9" t="s">
        <v>271</v>
      </c>
      <c r="J415" s="9">
        <v>1</v>
      </c>
      <c r="K415" s="9" t="s">
        <v>271</v>
      </c>
      <c r="L415" s="20" t="s">
        <v>670</v>
      </c>
      <c r="M415" s="43"/>
      <c r="N415" s="43"/>
      <c r="O415" s="43"/>
      <c r="P415" s="43"/>
      <c r="Q415" s="43"/>
      <c r="R415" s="43"/>
      <c r="S415" s="43"/>
    </row>
    <row r="416" spans="1:19" s="18" customFormat="1" ht="45" x14ac:dyDescent="0.25">
      <c r="A416" s="9">
        <v>511</v>
      </c>
      <c r="B416" s="9" t="s">
        <v>11</v>
      </c>
      <c r="C416" s="9" t="s">
        <v>12</v>
      </c>
      <c r="D416" s="9">
        <v>21525</v>
      </c>
      <c r="E416" s="11" t="s">
        <v>636</v>
      </c>
      <c r="F416" s="11" t="s">
        <v>639</v>
      </c>
      <c r="G416" s="11"/>
      <c r="H416" s="9">
        <v>5</v>
      </c>
      <c r="I416" s="9" t="s">
        <v>271</v>
      </c>
      <c r="J416" s="9">
        <v>1</v>
      </c>
      <c r="K416" s="9" t="s">
        <v>271</v>
      </c>
      <c r="L416" s="20" t="s">
        <v>670</v>
      </c>
      <c r="M416" s="43"/>
      <c r="N416" s="43"/>
      <c r="O416" s="43"/>
      <c r="P416" s="43"/>
      <c r="Q416" s="43"/>
      <c r="R416" s="43"/>
      <c r="S416" s="43"/>
    </row>
    <row r="417" spans="1:19" s="17" customFormat="1" ht="90" x14ac:dyDescent="0.25">
      <c r="A417" s="8">
        <v>511</v>
      </c>
      <c r="B417" s="8" t="s">
        <v>11</v>
      </c>
      <c r="C417" s="8" t="s">
        <v>12</v>
      </c>
      <c r="D417" s="8">
        <v>22294</v>
      </c>
      <c r="E417" s="10" t="s">
        <v>640</v>
      </c>
      <c r="F417" s="10" t="s">
        <v>640</v>
      </c>
      <c r="G417" s="10" t="s">
        <v>641</v>
      </c>
      <c r="H417" s="14">
        <f>(H418/H419)*100</f>
        <v>100</v>
      </c>
      <c r="I417" s="8" t="s">
        <v>10</v>
      </c>
      <c r="J417" s="14">
        <f>(J418/J419)*100</f>
        <v>100</v>
      </c>
      <c r="K417" s="8" t="s">
        <v>10</v>
      </c>
      <c r="L417" s="22" t="s">
        <v>681</v>
      </c>
      <c r="M417" s="46">
        <v>0</v>
      </c>
      <c r="N417" s="46">
        <v>0</v>
      </c>
      <c r="O417" s="46">
        <v>0</v>
      </c>
      <c r="P417" s="46">
        <v>0</v>
      </c>
      <c r="Q417" s="46">
        <v>0</v>
      </c>
      <c r="R417" s="46">
        <v>0</v>
      </c>
      <c r="S417" s="46">
        <v>0</v>
      </c>
    </row>
    <row r="418" spans="1:19" s="18" customFormat="1" ht="45" x14ac:dyDescent="0.25">
      <c r="A418" s="9">
        <v>511</v>
      </c>
      <c r="B418" s="9" t="s">
        <v>11</v>
      </c>
      <c r="C418" s="9" t="s">
        <v>12</v>
      </c>
      <c r="D418" s="9">
        <v>22294</v>
      </c>
      <c r="E418" s="11" t="s">
        <v>640</v>
      </c>
      <c r="F418" s="11" t="s">
        <v>643</v>
      </c>
      <c r="G418" s="11"/>
      <c r="H418" s="9">
        <v>15</v>
      </c>
      <c r="I418" s="9" t="s">
        <v>614</v>
      </c>
      <c r="J418" s="9">
        <v>1</v>
      </c>
      <c r="K418" s="9" t="s">
        <v>614</v>
      </c>
      <c r="L418" s="20" t="s">
        <v>682</v>
      </c>
      <c r="M418" s="43"/>
      <c r="N418" s="43"/>
      <c r="O418" s="43"/>
      <c r="P418" s="43"/>
      <c r="Q418" s="43"/>
      <c r="R418" s="43"/>
      <c r="S418" s="43"/>
    </row>
    <row r="419" spans="1:19" s="18" customFormat="1" ht="45" x14ac:dyDescent="0.25">
      <c r="A419" s="9">
        <v>511</v>
      </c>
      <c r="B419" s="9" t="s">
        <v>11</v>
      </c>
      <c r="C419" s="9" t="s">
        <v>12</v>
      </c>
      <c r="D419" s="9">
        <v>22294</v>
      </c>
      <c r="E419" s="11" t="s">
        <v>640</v>
      </c>
      <c r="F419" s="11" t="s">
        <v>642</v>
      </c>
      <c r="G419" s="11"/>
      <c r="H419" s="9">
        <v>15</v>
      </c>
      <c r="I419" s="9" t="s">
        <v>614</v>
      </c>
      <c r="J419" s="9">
        <v>1</v>
      </c>
      <c r="K419" s="9" t="s">
        <v>614</v>
      </c>
      <c r="L419" s="20" t="s">
        <v>670</v>
      </c>
      <c r="M419" s="43"/>
      <c r="N419" s="43"/>
      <c r="O419" s="43"/>
      <c r="P419" s="43"/>
      <c r="Q419" s="43"/>
      <c r="R419" s="43"/>
      <c r="S419" s="43"/>
    </row>
    <row r="420" spans="1:19" s="18" customFormat="1" ht="78.75" x14ac:dyDescent="0.25">
      <c r="A420" s="8">
        <v>511</v>
      </c>
      <c r="B420" s="8" t="s">
        <v>8</v>
      </c>
      <c r="C420" s="8" t="s">
        <v>9</v>
      </c>
      <c r="D420" s="8">
        <v>22337</v>
      </c>
      <c r="E420" s="10" t="s">
        <v>856</v>
      </c>
      <c r="F420" s="10" t="s">
        <v>856</v>
      </c>
      <c r="G420" s="10" t="s">
        <v>859</v>
      </c>
      <c r="H420" s="8">
        <f>(H421/H422)*100</f>
        <v>-997.00000000000011</v>
      </c>
      <c r="I420" s="8" t="s">
        <v>10</v>
      </c>
      <c r="J420" s="8">
        <f>(J421/J422)*100</f>
        <v>100</v>
      </c>
      <c r="K420" s="8" t="s">
        <v>10</v>
      </c>
      <c r="L420" s="19" t="s">
        <v>862</v>
      </c>
      <c r="M420" s="46">
        <v>-998</v>
      </c>
      <c r="N420" s="8">
        <f>(N421/N422)*100</f>
        <v>51.764705882352949</v>
      </c>
      <c r="O420" s="8">
        <f>(O421/O422)*100</f>
        <v>51.764705882352949</v>
      </c>
      <c r="P420" s="8">
        <f>(P421/P422)*100</f>
        <v>100</v>
      </c>
      <c r="Q420" s="8">
        <f t="shared" ref="Q420:S420" si="138">(Q421/Q422)*100</f>
        <v>100</v>
      </c>
      <c r="R420" s="8">
        <f t="shared" si="138"/>
        <v>100</v>
      </c>
      <c r="S420" s="8">
        <f t="shared" si="138"/>
        <v>100</v>
      </c>
    </row>
    <row r="421" spans="1:19" s="18" customFormat="1" ht="45" x14ac:dyDescent="0.25">
      <c r="A421" s="9">
        <v>511</v>
      </c>
      <c r="B421" s="9" t="s">
        <v>8</v>
      </c>
      <c r="C421" s="9" t="s">
        <v>9</v>
      </c>
      <c r="D421" s="9">
        <v>22337</v>
      </c>
      <c r="E421" s="11" t="s">
        <v>856</v>
      </c>
      <c r="F421" s="11" t="s">
        <v>857</v>
      </c>
      <c r="G421" s="11"/>
      <c r="H421" s="9">
        <v>-9.9700000000000006</v>
      </c>
      <c r="I421" s="9" t="s">
        <v>304</v>
      </c>
      <c r="J421" s="9">
        <v>170</v>
      </c>
      <c r="K421" s="9" t="s">
        <v>304</v>
      </c>
      <c r="L421" s="20" t="s">
        <v>860</v>
      </c>
      <c r="M421" s="43"/>
      <c r="N421" s="36">
        <v>88</v>
      </c>
      <c r="O421" s="36">
        <v>88</v>
      </c>
      <c r="P421" s="36">
        <v>170</v>
      </c>
      <c r="Q421" s="36">
        <v>170</v>
      </c>
      <c r="R421" s="36">
        <v>170</v>
      </c>
      <c r="S421" s="36">
        <v>170</v>
      </c>
    </row>
    <row r="422" spans="1:19" s="18" customFormat="1" ht="45" x14ac:dyDescent="0.25">
      <c r="A422" s="9">
        <v>511</v>
      </c>
      <c r="B422" s="9" t="s">
        <v>8</v>
      </c>
      <c r="C422" s="9" t="s">
        <v>9</v>
      </c>
      <c r="D422" s="9">
        <v>22337</v>
      </c>
      <c r="E422" s="11" t="s">
        <v>856</v>
      </c>
      <c r="F422" s="11" t="s">
        <v>858</v>
      </c>
      <c r="G422" s="11"/>
      <c r="H422" s="9">
        <v>1</v>
      </c>
      <c r="I422" s="9" t="s">
        <v>304</v>
      </c>
      <c r="J422" s="9">
        <v>170</v>
      </c>
      <c r="K422" s="9" t="s">
        <v>304</v>
      </c>
      <c r="L422" s="20" t="s">
        <v>861</v>
      </c>
      <c r="M422" s="43"/>
      <c r="N422" s="36">
        <v>170</v>
      </c>
      <c r="O422" s="36">
        <v>170</v>
      </c>
      <c r="P422" s="36">
        <v>170</v>
      </c>
      <c r="Q422" s="36">
        <v>170</v>
      </c>
      <c r="R422" s="36">
        <v>170</v>
      </c>
      <c r="S422" s="36">
        <v>170</v>
      </c>
    </row>
    <row r="423" spans="1:19" s="18" customFormat="1" ht="90" x14ac:dyDescent="0.25">
      <c r="A423" s="8">
        <v>511</v>
      </c>
      <c r="B423" s="8" t="s">
        <v>11</v>
      </c>
      <c r="C423" s="8" t="s">
        <v>12</v>
      </c>
      <c r="D423" s="8">
        <v>22338</v>
      </c>
      <c r="E423" s="10" t="s">
        <v>863</v>
      </c>
      <c r="F423" s="10" t="s">
        <v>863</v>
      </c>
      <c r="G423" s="10" t="s">
        <v>865</v>
      </c>
      <c r="H423" s="8">
        <f>(H424/H425)*100</f>
        <v>-997.00000000000011</v>
      </c>
      <c r="I423" s="8" t="s">
        <v>10</v>
      </c>
      <c r="J423" s="8">
        <f>(J424/J425)*100</f>
        <v>0.77452567581732845</v>
      </c>
      <c r="K423" s="8" t="s">
        <v>10</v>
      </c>
      <c r="L423" s="19" t="s">
        <v>867</v>
      </c>
      <c r="M423" s="8">
        <f>(M424/M425)*100</f>
        <v>0.73453878696166042</v>
      </c>
      <c r="N423" s="8">
        <f>(N424/N425)*100</f>
        <v>0</v>
      </c>
      <c r="O423" s="8">
        <f>(O424/O425)*100</f>
        <v>0.73453878696166042</v>
      </c>
      <c r="P423" s="8">
        <f>(P424/P425)*100</f>
        <v>0</v>
      </c>
      <c r="Q423" s="15">
        <f t="shared" ref="Q423:S423" si="139">(Q424/Q425)*100</f>
        <v>0.76988501430417633</v>
      </c>
      <c r="R423" s="15">
        <f t="shared" si="139"/>
        <v>0.76988501430417633</v>
      </c>
      <c r="S423" s="15">
        <f t="shared" si="139"/>
        <v>0.76988501430417633</v>
      </c>
    </row>
    <row r="424" spans="1:19" s="18" customFormat="1" ht="45" x14ac:dyDescent="0.25">
      <c r="A424" s="9">
        <v>511</v>
      </c>
      <c r="B424" s="9" t="s">
        <v>11</v>
      </c>
      <c r="C424" s="9" t="s">
        <v>12</v>
      </c>
      <c r="D424" s="9">
        <v>22338</v>
      </c>
      <c r="E424" s="11" t="s">
        <v>863</v>
      </c>
      <c r="F424" s="11" t="s">
        <v>864</v>
      </c>
      <c r="G424" s="11"/>
      <c r="H424" s="9">
        <v>-9.9700000000000006</v>
      </c>
      <c r="I424" s="9" t="s">
        <v>276</v>
      </c>
      <c r="J424" s="9">
        <v>665</v>
      </c>
      <c r="K424" s="9" t="s">
        <v>276</v>
      </c>
      <c r="L424" s="20" t="s">
        <v>866</v>
      </c>
      <c r="M424" s="36">
        <v>665</v>
      </c>
      <c r="N424" s="36">
        <v>0</v>
      </c>
      <c r="O424" s="43">
        <f>M424+N424</f>
        <v>665</v>
      </c>
      <c r="P424" s="36">
        <v>0</v>
      </c>
      <c r="Q424" s="36">
        <v>697</v>
      </c>
      <c r="R424" s="36">
        <v>697</v>
      </c>
      <c r="S424" s="36">
        <v>697</v>
      </c>
    </row>
    <row r="425" spans="1:19" s="18" customFormat="1" ht="56.25" x14ac:dyDescent="0.25">
      <c r="A425" s="9">
        <v>511</v>
      </c>
      <c r="B425" s="9" t="s">
        <v>11</v>
      </c>
      <c r="C425" s="9" t="s">
        <v>12</v>
      </c>
      <c r="D425" s="9">
        <v>22338</v>
      </c>
      <c r="E425" s="11" t="s">
        <v>863</v>
      </c>
      <c r="F425" s="11" t="s">
        <v>118</v>
      </c>
      <c r="G425" s="11"/>
      <c r="H425" s="9">
        <v>1</v>
      </c>
      <c r="I425" s="9" t="s">
        <v>276</v>
      </c>
      <c r="J425" s="9">
        <v>85859</v>
      </c>
      <c r="K425" s="9" t="s">
        <v>276</v>
      </c>
      <c r="L425" s="20" t="s">
        <v>781</v>
      </c>
      <c r="M425" s="43">
        <v>90533</v>
      </c>
      <c r="N425" s="43">
        <v>90533</v>
      </c>
      <c r="O425" s="43">
        <v>90533</v>
      </c>
      <c r="P425" s="43">
        <v>90533</v>
      </c>
      <c r="Q425" s="43">
        <v>90533</v>
      </c>
      <c r="R425" s="43">
        <v>90533</v>
      </c>
      <c r="S425" s="43">
        <v>90533</v>
      </c>
    </row>
    <row r="426" spans="1:19" s="18" customFormat="1" ht="45" x14ac:dyDescent="0.25">
      <c r="A426" s="8">
        <v>511</v>
      </c>
      <c r="B426" s="8" t="s">
        <v>11</v>
      </c>
      <c r="C426" s="8" t="s">
        <v>12</v>
      </c>
      <c r="D426" s="8">
        <v>22339</v>
      </c>
      <c r="E426" s="10" t="s">
        <v>868</v>
      </c>
      <c r="F426" s="10" t="s">
        <v>868</v>
      </c>
      <c r="G426" s="10" t="s">
        <v>871</v>
      </c>
      <c r="H426" s="8">
        <f>(H427/H428)*100</f>
        <v>-997.00000000000011</v>
      </c>
      <c r="I426" s="8" t="s">
        <v>10</v>
      </c>
      <c r="J426" s="8">
        <f>(J427/J428)*100</f>
        <v>25.563909774436087</v>
      </c>
      <c r="K426" s="8" t="s">
        <v>10</v>
      </c>
      <c r="L426" s="19" t="s">
        <v>861</v>
      </c>
      <c r="M426" s="8">
        <f>(M427/M428)*100</f>
        <v>25.563909774436087</v>
      </c>
      <c r="N426" s="8">
        <f>(N427/N428)*100</f>
        <v>25.563909774436087</v>
      </c>
      <c r="O426" s="8">
        <f>(O427/O428)*100</f>
        <v>25.563909774436087</v>
      </c>
      <c r="P426" s="8">
        <f>(P427/P428)*100</f>
        <v>25.563909774436087</v>
      </c>
      <c r="Q426" s="15">
        <f t="shared" ref="Q426:S426" si="140">(Q427/Q428)*100</f>
        <v>25.563909774436087</v>
      </c>
      <c r="R426" s="15">
        <f t="shared" si="140"/>
        <v>25.563909774436087</v>
      </c>
      <c r="S426" s="15">
        <f t="shared" si="140"/>
        <v>25.563909774436087</v>
      </c>
    </row>
    <row r="427" spans="1:19" s="18" customFormat="1" ht="45" x14ac:dyDescent="0.25">
      <c r="A427" s="9">
        <v>511</v>
      </c>
      <c r="B427" s="9" t="s">
        <v>11</v>
      </c>
      <c r="C427" s="9" t="s">
        <v>12</v>
      </c>
      <c r="D427" s="9">
        <v>22339</v>
      </c>
      <c r="E427" s="11" t="s">
        <v>868</v>
      </c>
      <c r="F427" s="11" t="s">
        <v>869</v>
      </c>
      <c r="G427" s="11"/>
      <c r="H427" s="9">
        <v>-9.9700000000000006</v>
      </c>
      <c r="I427" s="9" t="s">
        <v>283</v>
      </c>
      <c r="J427" s="9">
        <v>170</v>
      </c>
      <c r="K427" s="9" t="s">
        <v>283</v>
      </c>
      <c r="L427" s="20" t="s">
        <v>861</v>
      </c>
      <c r="M427" s="43">
        <v>170</v>
      </c>
      <c r="N427" s="36">
        <v>170</v>
      </c>
      <c r="O427" s="36">
        <v>170</v>
      </c>
      <c r="P427" s="36">
        <v>170</v>
      </c>
      <c r="Q427" s="36">
        <v>170</v>
      </c>
      <c r="R427" s="36">
        <v>170</v>
      </c>
      <c r="S427" s="36">
        <v>170</v>
      </c>
    </row>
    <row r="428" spans="1:19" s="18" customFormat="1" ht="45" x14ac:dyDescent="0.25">
      <c r="A428" s="9">
        <v>511</v>
      </c>
      <c r="B428" s="9" t="s">
        <v>11</v>
      </c>
      <c r="C428" s="9" t="s">
        <v>12</v>
      </c>
      <c r="D428" s="9">
        <v>22339</v>
      </c>
      <c r="E428" s="11" t="s">
        <v>868</v>
      </c>
      <c r="F428" s="11" t="s">
        <v>870</v>
      </c>
      <c r="G428" s="11"/>
      <c r="H428" s="9">
        <v>1</v>
      </c>
      <c r="I428" s="9" t="s">
        <v>283</v>
      </c>
      <c r="J428" s="9">
        <v>665</v>
      </c>
      <c r="K428" s="9" t="s">
        <v>283</v>
      </c>
      <c r="L428" s="20" t="s">
        <v>861</v>
      </c>
      <c r="M428" s="43">
        <v>665</v>
      </c>
      <c r="N428" s="36">
        <v>665</v>
      </c>
      <c r="O428" s="36">
        <v>665</v>
      </c>
      <c r="P428" s="36">
        <v>665</v>
      </c>
      <c r="Q428" s="36">
        <v>665</v>
      </c>
      <c r="R428" s="36">
        <v>665</v>
      </c>
      <c r="S428" s="36">
        <v>665</v>
      </c>
    </row>
    <row r="429" spans="1:19" s="18" customFormat="1" ht="78.75" x14ac:dyDescent="0.25">
      <c r="A429" s="8">
        <v>511</v>
      </c>
      <c r="B429" s="8" t="s">
        <v>11</v>
      </c>
      <c r="C429" s="8" t="s">
        <v>12</v>
      </c>
      <c r="D429" s="8">
        <v>22340</v>
      </c>
      <c r="E429" s="10" t="s">
        <v>872</v>
      </c>
      <c r="F429" s="10" t="s">
        <v>872</v>
      </c>
      <c r="G429" s="10" t="s">
        <v>875</v>
      </c>
      <c r="H429" s="8">
        <f>(H430/H431)*100</f>
        <v>-997.00000000000011</v>
      </c>
      <c r="I429" s="8" t="s">
        <v>10</v>
      </c>
      <c r="J429" s="8">
        <f>(J430/J431)*100</f>
        <v>100</v>
      </c>
      <c r="K429" s="8" t="s">
        <v>10</v>
      </c>
      <c r="L429" s="19" t="s">
        <v>876</v>
      </c>
      <c r="M429" s="8">
        <f>(M430/M431)*100</f>
        <v>0</v>
      </c>
      <c r="N429" s="8">
        <f>(N430/N431)*100</f>
        <v>25.882352941176475</v>
      </c>
      <c r="O429" s="8">
        <f>(O430/O431)*100</f>
        <v>25.882352941176475</v>
      </c>
      <c r="P429" s="8">
        <f>(P430/P431)*100</f>
        <v>100</v>
      </c>
      <c r="Q429" s="8">
        <f t="shared" ref="Q429:S429" si="141">(Q430/Q431)*100</f>
        <v>100</v>
      </c>
      <c r="R429" s="8">
        <f t="shared" si="141"/>
        <v>100</v>
      </c>
      <c r="S429" s="8">
        <f t="shared" si="141"/>
        <v>100</v>
      </c>
    </row>
    <row r="430" spans="1:19" s="18" customFormat="1" ht="45" x14ac:dyDescent="0.25">
      <c r="A430" s="9">
        <v>511</v>
      </c>
      <c r="B430" s="9" t="s">
        <v>11</v>
      </c>
      <c r="C430" s="9" t="s">
        <v>12</v>
      </c>
      <c r="D430" s="9">
        <v>22340</v>
      </c>
      <c r="E430" s="11" t="s">
        <v>872</v>
      </c>
      <c r="F430" s="11" t="s">
        <v>873</v>
      </c>
      <c r="G430" s="11"/>
      <c r="H430" s="9">
        <v>-9.9700000000000006</v>
      </c>
      <c r="I430" s="9" t="s">
        <v>276</v>
      </c>
      <c r="J430" s="9">
        <v>170</v>
      </c>
      <c r="K430" s="9" t="s">
        <v>276</v>
      </c>
      <c r="L430" s="20" t="s">
        <v>861</v>
      </c>
      <c r="M430" s="36">
        <v>0</v>
      </c>
      <c r="N430" s="36">
        <v>44</v>
      </c>
      <c r="O430" s="43">
        <f>M430+N430</f>
        <v>44</v>
      </c>
      <c r="P430" s="43">
        <v>170</v>
      </c>
      <c r="Q430" s="43">
        <v>170</v>
      </c>
      <c r="R430" s="43">
        <v>170</v>
      </c>
      <c r="S430" s="43">
        <v>170</v>
      </c>
    </row>
    <row r="431" spans="1:19" s="18" customFormat="1" ht="45" x14ac:dyDescent="0.25">
      <c r="A431" s="9">
        <v>511</v>
      </c>
      <c r="B431" s="9" t="s">
        <v>11</v>
      </c>
      <c r="C431" s="9" t="s">
        <v>12</v>
      </c>
      <c r="D431" s="9">
        <v>22340</v>
      </c>
      <c r="E431" s="11" t="s">
        <v>872</v>
      </c>
      <c r="F431" s="11" t="s">
        <v>874</v>
      </c>
      <c r="G431" s="11"/>
      <c r="H431" s="9">
        <v>1</v>
      </c>
      <c r="I431" s="9" t="s">
        <v>276</v>
      </c>
      <c r="J431" s="9">
        <v>170</v>
      </c>
      <c r="K431" s="9" t="s">
        <v>276</v>
      </c>
      <c r="L431" s="20" t="s">
        <v>860</v>
      </c>
      <c r="M431" s="48">
        <v>170</v>
      </c>
      <c r="N431" s="48">
        <v>170</v>
      </c>
      <c r="O431" s="49">
        <v>170</v>
      </c>
      <c r="P431" s="49">
        <v>170</v>
      </c>
      <c r="Q431" s="43">
        <v>170</v>
      </c>
      <c r="R431" s="43">
        <v>170</v>
      </c>
      <c r="S431" s="43">
        <v>170</v>
      </c>
    </row>
    <row r="432" spans="1:19" s="18" customFormat="1" ht="112.5" x14ac:dyDescent="0.25">
      <c r="A432" s="8">
        <v>511</v>
      </c>
      <c r="B432" s="8" t="s">
        <v>8</v>
      </c>
      <c r="C432" s="8" t="s">
        <v>9</v>
      </c>
      <c r="D432" s="8">
        <v>22364</v>
      </c>
      <c r="E432" s="10" t="s">
        <v>898</v>
      </c>
      <c r="F432" s="10" t="s">
        <v>898</v>
      </c>
      <c r="G432" s="10" t="s">
        <v>899</v>
      </c>
      <c r="H432" s="8">
        <f>(H433/H434)*100</f>
        <v>-997.00000000000011</v>
      </c>
      <c r="I432" s="8" t="s">
        <v>10</v>
      </c>
      <c r="J432" s="8">
        <f>(J433/J434)*100</f>
        <v>100</v>
      </c>
      <c r="K432" s="8" t="s">
        <v>10</v>
      </c>
      <c r="L432" s="19" t="s">
        <v>902</v>
      </c>
      <c r="M432" s="8">
        <f t="shared" ref="M432:O432" si="142">(M433/M434)*100</f>
        <v>0</v>
      </c>
      <c r="N432" s="8">
        <f t="shared" si="142"/>
        <v>0</v>
      </c>
      <c r="O432" s="8">
        <f t="shared" si="142"/>
        <v>0</v>
      </c>
      <c r="P432" s="8">
        <f t="shared" ref="P432" si="143">(P433/P434)*100</f>
        <v>0</v>
      </c>
      <c r="Q432" s="8">
        <f t="shared" ref="Q432:S432" si="144">(Q433/Q434)*100</f>
        <v>100</v>
      </c>
      <c r="R432" s="8">
        <f t="shared" si="144"/>
        <v>100</v>
      </c>
      <c r="S432" s="8">
        <f t="shared" si="144"/>
        <v>100</v>
      </c>
    </row>
    <row r="433" spans="1:19" s="18" customFormat="1" ht="45" x14ac:dyDescent="0.25">
      <c r="A433" s="9">
        <v>511</v>
      </c>
      <c r="B433" s="9" t="s">
        <v>8</v>
      </c>
      <c r="C433" s="9" t="s">
        <v>9</v>
      </c>
      <c r="D433" s="9">
        <v>22364</v>
      </c>
      <c r="E433" s="11" t="s">
        <v>898</v>
      </c>
      <c r="F433" s="11" t="s">
        <v>900</v>
      </c>
      <c r="G433" s="11"/>
      <c r="H433" s="9">
        <v>-9.9700000000000006</v>
      </c>
      <c r="I433" s="9" t="s">
        <v>304</v>
      </c>
      <c r="J433" s="9">
        <v>72</v>
      </c>
      <c r="K433" s="9" t="s">
        <v>304</v>
      </c>
      <c r="L433" s="20" t="s">
        <v>904</v>
      </c>
      <c r="M433" s="42">
        <v>0</v>
      </c>
      <c r="N433" s="42">
        <v>0</v>
      </c>
      <c r="O433" s="42">
        <v>0</v>
      </c>
      <c r="P433" s="42">
        <v>0</v>
      </c>
      <c r="Q433" s="9">
        <v>72</v>
      </c>
      <c r="R433" s="9">
        <v>72</v>
      </c>
      <c r="S433" s="9">
        <v>72</v>
      </c>
    </row>
    <row r="434" spans="1:19" s="18" customFormat="1" ht="45" x14ac:dyDescent="0.25">
      <c r="A434" s="9">
        <v>511</v>
      </c>
      <c r="B434" s="9" t="s">
        <v>8</v>
      </c>
      <c r="C434" s="9" t="s">
        <v>9</v>
      </c>
      <c r="D434" s="9">
        <v>22364</v>
      </c>
      <c r="E434" s="11" t="s">
        <v>898</v>
      </c>
      <c r="F434" s="11" t="s">
        <v>901</v>
      </c>
      <c r="G434" s="11"/>
      <c r="H434" s="9">
        <v>1</v>
      </c>
      <c r="I434" s="9" t="s">
        <v>304</v>
      </c>
      <c r="J434" s="9">
        <v>72</v>
      </c>
      <c r="K434" s="9" t="s">
        <v>304</v>
      </c>
      <c r="L434" s="20" t="s">
        <v>903</v>
      </c>
      <c r="M434" s="42">
        <v>1</v>
      </c>
      <c r="N434" s="42">
        <v>1</v>
      </c>
      <c r="O434" s="42">
        <v>1</v>
      </c>
      <c r="P434" s="42">
        <v>1</v>
      </c>
      <c r="Q434" s="9">
        <v>72</v>
      </c>
      <c r="R434" s="9">
        <v>72</v>
      </c>
      <c r="S434" s="9">
        <v>72</v>
      </c>
    </row>
    <row r="435" spans="1:19" s="18" customFormat="1" ht="135" x14ac:dyDescent="0.25">
      <c r="A435" s="8">
        <v>511</v>
      </c>
      <c r="B435" s="8" t="s">
        <v>11</v>
      </c>
      <c r="C435" s="8" t="s">
        <v>12</v>
      </c>
      <c r="D435" s="8">
        <v>22365</v>
      </c>
      <c r="E435" s="10" t="s">
        <v>905</v>
      </c>
      <c r="F435" s="10" t="s">
        <v>905</v>
      </c>
      <c r="G435" s="10" t="s">
        <v>906</v>
      </c>
      <c r="H435" s="8">
        <f>(H436/H437)*100</f>
        <v>-997.00000000000011</v>
      </c>
      <c r="I435" s="8" t="s">
        <v>10</v>
      </c>
      <c r="J435" s="8">
        <f>(J436/J437)*100</f>
        <v>9.2626730621489045E-2</v>
      </c>
      <c r="K435" s="8" t="s">
        <v>10</v>
      </c>
      <c r="L435" s="19" t="s">
        <v>911</v>
      </c>
      <c r="M435" s="8">
        <f t="shared" ref="M435" si="145">(M436/M437)*100</f>
        <v>0</v>
      </c>
      <c r="N435" s="8">
        <f t="shared" ref="N435" si="146">(N436/N437)*100</f>
        <v>0</v>
      </c>
      <c r="O435" s="8">
        <f t="shared" ref="O435:P435" si="147">(O436/O437)*100</f>
        <v>0</v>
      </c>
      <c r="P435" s="8">
        <f t="shared" si="147"/>
        <v>0</v>
      </c>
      <c r="Q435" s="15">
        <f t="shared" ref="Q435:S435" si="148">(Q436/Q437)*100</f>
        <v>9.2626730621489045E-2</v>
      </c>
      <c r="R435" s="15">
        <f t="shared" si="148"/>
        <v>9.2626730621489045E-2</v>
      </c>
      <c r="S435" s="15">
        <f t="shared" si="148"/>
        <v>9.2626730621489045E-2</v>
      </c>
    </row>
    <row r="436" spans="1:19" s="18" customFormat="1" ht="81" x14ac:dyDescent="0.25">
      <c r="A436" s="9">
        <v>511</v>
      </c>
      <c r="B436" s="9" t="s">
        <v>11</v>
      </c>
      <c r="C436" s="9" t="s">
        <v>12</v>
      </c>
      <c r="D436" s="9">
        <v>22365</v>
      </c>
      <c r="E436" s="11" t="s">
        <v>905</v>
      </c>
      <c r="F436" s="11" t="s">
        <v>907</v>
      </c>
      <c r="G436" s="11"/>
      <c r="H436" s="9">
        <v>-9.9700000000000006</v>
      </c>
      <c r="I436" s="9" t="s">
        <v>304</v>
      </c>
      <c r="J436" s="9">
        <v>510</v>
      </c>
      <c r="K436" s="9" t="s">
        <v>270</v>
      </c>
      <c r="L436" s="50" t="s">
        <v>909</v>
      </c>
      <c r="M436" s="42">
        <v>0</v>
      </c>
      <c r="N436" s="42">
        <v>0</v>
      </c>
      <c r="O436" s="42">
        <v>0</v>
      </c>
      <c r="P436" s="42">
        <v>0</v>
      </c>
      <c r="Q436" s="9">
        <v>510</v>
      </c>
      <c r="R436" s="9">
        <v>510</v>
      </c>
      <c r="S436" s="9">
        <v>510</v>
      </c>
    </row>
    <row r="437" spans="1:19" s="18" customFormat="1" ht="135" x14ac:dyDescent="0.25">
      <c r="A437" s="9">
        <v>511</v>
      </c>
      <c r="B437" s="9" t="s">
        <v>11</v>
      </c>
      <c r="C437" s="9" t="s">
        <v>12</v>
      </c>
      <c r="D437" s="9">
        <v>22365</v>
      </c>
      <c r="E437" s="11" t="s">
        <v>905</v>
      </c>
      <c r="F437" s="11" t="s">
        <v>908</v>
      </c>
      <c r="G437" s="11"/>
      <c r="H437" s="9">
        <v>1</v>
      </c>
      <c r="I437" s="9" t="s">
        <v>304</v>
      </c>
      <c r="J437" s="9">
        <v>550597</v>
      </c>
      <c r="K437" s="9" t="s">
        <v>270</v>
      </c>
      <c r="L437" s="50" t="s">
        <v>910</v>
      </c>
      <c r="M437" s="42">
        <v>1</v>
      </c>
      <c r="N437" s="42">
        <v>1</v>
      </c>
      <c r="O437" s="42">
        <v>1</v>
      </c>
      <c r="P437" s="42">
        <v>1</v>
      </c>
      <c r="Q437" s="9">
        <v>550597</v>
      </c>
      <c r="R437" s="9">
        <v>550597</v>
      </c>
      <c r="S437" s="9">
        <v>550597</v>
      </c>
    </row>
    <row r="438" spans="1:19" s="18" customFormat="1" ht="56.25" x14ac:dyDescent="0.25">
      <c r="A438" s="8">
        <v>511</v>
      </c>
      <c r="B438" s="8" t="s">
        <v>11</v>
      </c>
      <c r="C438" s="8" t="s">
        <v>12</v>
      </c>
      <c r="D438" s="8">
        <v>22366</v>
      </c>
      <c r="E438" s="10" t="s">
        <v>912</v>
      </c>
      <c r="F438" s="10" t="s">
        <v>923</v>
      </c>
      <c r="G438" s="10" t="s">
        <v>913</v>
      </c>
      <c r="H438" s="8">
        <f>(H439/H440)*100</f>
        <v>-997.00000000000011</v>
      </c>
      <c r="I438" s="8" t="s">
        <v>10</v>
      </c>
      <c r="J438" s="8">
        <f>(J439/J440)*100</f>
        <v>14.117647058823529</v>
      </c>
      <c r="K438" s="8" t="s">
        <v>10</v>
      </c>
      <c r="L438" s="19" t="s">
        <v>909</v>
      </c>
      <c r="M438" s="8">
        <f t="shared" ref="M438" si="149">(M439/M440)*100</f>
        <v>0</v>
      </c>
      <c r="N438" s="8">
        <f t="shared" ref="N438" si="150">(N439/N440)*100</f>
        <v>0</v>
      </c>
      <c r="O438" s="8">
        <f t="shared" ref="O438:P438" si="151">(O439/O440)*100</f>
        <v>0</v>
      </c>
      <c r="P438" s="8">
        <f t="shared" si="151"/>
        <v>0</v>
      </c>
      <c r="Q438" s="8">
        <f t="shared" ref="Q438:S438" si="152">(Q439/Q440)*100</f>
        <v>14.117647058823529</v>
      </c>
      <c r="R438" s="8">
        <f t="shared" si="152"/>
        <v>14.117647058823529</v>
      </c>
      <c r="S438" s="8">
        <f t="shared" si="152"/>
        <v>14.117647058823529</v>
      </c>
    </row>
    <row r="439" spans="1:19" s="18" customFormat="1" ht="56.25" x14ac:dyDescent="0.25">
      <c r="A439" s="9">
        <v>511</v>
      </c>
      <c r="B439" s="9" t="s">
        <v>11</v>
      </c>
      <c r="C439" s="9" t="s">
        <v>12</v>
      </c>
      <c r="D439" s="9">
        <v>22366</v>
      </c>
      <c r="E439" s="11" t="s">
        <v>912</v>
      </c>
      <c r="F439" s="11" t="s">
        <v>924</v>
      </c>
      <c r="G439" s="11"/>
      <c r="H439" s="9">
        <v>-9.9700000000000006</v>
      </c>
      <c r="I439" s="9" t="s">
        <v>293</v>
      </c>
      <c r="J439" s="9">
        <v>72</v>
      </c>
      <c r="K439" s="9" t="s">
        <v>293</v>
      </c>
      <c r="L439" s="20" t="s">
        <v>909</v>
      </c>
      <c r="M439" s="42">
        <v>0</v>
      </c>
      <c r="N439" s="42">
        <v>0</v>
      </c>
      <c r="O439" s="42">
        <v>0</v>
      </c>
      <c r="P439" s="42">
        <v>0</v>
      </c>
      <c r="Q439" s="9">
        <v>72</v>
      </c>
      <c r="R439" s="9">
        <v>72</v>
      </c>
      <c r="S439" s="9">
        <v>72</v>
      </c>
    </row>
    <row r="440" spans="1:19" s="18" customFormat="1" ht="56.25" x14ac:dyDescent="0.25">
      <c r="A440" s="9">
        <v>511</v>
      </c>
      <c r="B440" s="9" t="s">
        <v>11</v>
      </c>
      <c r="C440" s="9" t="s">
        <v>12</v>
      </c>
      <c r="D440" s="9">
        <v>22366</v>
      </c>
      <c r="E440" s="11" t="s">
        <v>912</v>
      </c>
      <c r="F440" s="11" t="s">
        <v>914</v>
      </c>
      <c r="G440" s="11"/>
      <c r="H440" s="9">
        <v>1</v>
      </c>
      <c r="I440" s="9" t="s">
        <v>293</v>
      </c>
      <c r="J440" s="9">
        <v>510</v>
      </c>
      <c r="K440" s="9" t="s">
        <v>293</v>
      </c>
      <c r="L440" s="20" t="s">
        <v>909</v>
      </c>
      <c r="M440" s="42">
        <v>1</v>
      </c>
      <c r="N440" s="42">
        <v>1</v>
      </c>
      <c r="O440" s="42">
        <v>1</v>
      </c>
      <c r="P440" s="42">
        <v>1</v>
      </c>
      <c r="Q440" s="9">
        <v>510</v>
      </c>
      <c r="R440" s="9">
        <v>510</v>
      </c>
      <c r="S440" s="9">
        <v>510</v>
      </c>
    </row>
    <row r="441" spans="1:19" s="17" customFormat="1" ht="90" x14ac:dyDescent="0.25">
      <c r="A441" s="8">
        <v>512</v>
      </c>
      <c r="B441" s="8" t="s">
        <v>13</v>
      </c>
      <c r="C441" s="8" t="s">
        <v>14</v>
      </c>
      <c r="D441" s="8">
        <v>21621</v>
      </c>
      <c r="E441" s="10" t="s">
        <v>15</v>
      </c>
      <c r="F441" s="10" t="s">
        <v>15</v>
      </c>
      <c r="G441" s="10" t="s">
        <v>319</v>
      </c>
      <c r="H441" s="8">
        <f>(H442/H443)*100</f>
        <v>39.399861124888403</v>
      </c>
      <c r="I441" s="8" t="s">
        <v>10</v>
      </c>
      <c r="J441" s="8">
        <f>(J442/J443)*100</f>
        <v>40.581787521079264</v>
      </c>
      <c r="K441" s="8" t="s">
        <v>10</v>
      </c>
      <c r="L441" s="22" t="s">
        <v>188</v>
      </c>
      <c r="M441" s="46">
        <v>-998</v>
      </c>
      <c r="N441" s="46">
        <v>-998</v>
      </c>
      <c r="O441" s="46">
        <v>-998</v>
      </c>
      <c r="P441" s="46">
        <v>-998</v>
      </c>
      <c r="Q441" s="46">
        <v>36.200000000000003</v>
      </c>
      <c r="R441" s="46">
        <v>36.200000000000003</v>
      </c>
      <c r="S441" s="46">
        <v>36.200000000000003</v>
      </c>
    </row>
    <row r="442" spans="1:19" s="18" customFormat="1" ht="90" x14ac:dyDescent="0.25">
      <c r="A442" s="9">
        <v>512</v>
      </c>
      <c r="B442" s="9" t="s">
        <v>13</v>
      </c>
      <c r="C442" s="9" t="s">
        <v>14</v>
      </c>
      <c r="D442" s="9">
        <v>21621</v>
      </c>
      <c r="E442" s="11" t="s">
        <v>15</v>
      </c>
      <c r="F442" s="11" t="s">
        <v>16</v>
      </c>
      <c r="G442" s="11"/>
      <c r="H442" s="9">
        <v>79438</v>
      </c>
      <c r="I442" s="9" t="s">
        <v>276</v>
      </c>
      <c r="J442" s="9">
        <v>81821</v>
      </c>
      <c r="K442" s="9" t="s">
        <v>276</v>
      </c>
      <c r="L442" s="20" t="s">
        <v>188</v>
      </c>
      <c r="M442" s="43"/>
      <c r="N442" s="43"/>
      <c r="O442" s="43"/>
      <c r="P442" s="43"/>
      <c r="Q442" s="43"/>
      <c r="R442" s="43"/>
      <c r="S442" s="43"/>
    </row>
    <row r="443" spans="1:19" s="18" customFormat="1" ht="90" x14ac:dyDescent="0.25">
      <c r="A443" s="9">
        <v>512</v>
      </c>
      <c r="B443" s="9" t="s">
        <v>13</v>
      </c>
      <c r="C443" s="9" t="s">
        <v>14</v>
      </c>
      <c r="D443" s="9">
        <v>21621</v>
      </c>
      <c r="E443" s="11" t="s">
        <v>15</v>
      </c>
      <c r="F443" s="11" t="s">
        <v>17</v>
      </c>
      <c r="G443" s="11"/>
      <c r="H443" s="9">
        <v>201620</v>
      </c>
      <c r="I443" s="9" t="s">
        <v>291</v>
      </c>
      <c r="J443" s="9">
        <v>201620</v>
      </c>
      <c r="K443" s="9" t="s">
        <v>291</v>
      </c>
      <c r="L443" s="20" t="s">
        <v>188</v>
      </c>
      <c r="M443" s="43"/>
      <c r="N443" s="43"/>
      <c r="O443" s="43"/>
      <c r="P443" s="43"/>
      <c r="Q443" s="43"/>
      <c r="R443" s="43"/>
      <c r="S443" s="43"/>
    </row>
    <row r="444" spans="1:19" s="17" customFormat="1" ht="56.25" x14ac:dyDescent="0.25">
      <c r="A444" s="8">
        <v>512</v>
      </c>
      <c r="B444" s="8" t="s">
        <v>18</v>
      </c>
      <c r="C444" s="8" t="s">
        <v>14</v>
      </c>
      <c r="D444" s="8">
        <v>21623</v>
      </c>
      <c r="E444" s="10" t="s">
        <v>189</v>
      </c>
      <c r="F444" s="10" t="s">
        <v>189</v>
      </c>
      <c r="G444" s="10" t="s">
        <v>683</v>
      </c>
      <c r="H444" s="8">
        <f>(H445/H446)*100</f>
        <v>80.84880470091224</v>
      </c>
      <c r="I444" s="8" t="s">
        <v>10</v>
      </c>
      <c r="J444" s="8">
        <f>(J445/J446)*100</f>
        <v>80.848804734676349</v>
      </c>
      <c r="K444" s="8" t="s">
        <v>10</v>
      </c>
      <c r="L444" s="22" t="s">
        <v>22</v>
      </c>
      <c r="M444" s="46">
        <v>-998</v>
      </c>
      <c r="N444" s="46">
        <v>-998</v>
      </c>
      <c r="O444" s="46">
        <v>-998</v>
      </c>
      <c r="P444" s="46">
        <v>-998</v>
      </c>
      <c r="Q444" s="14">
        <f>(Q445/Q446)*100</f>
        <v>80.848804734676349</v>
      </c>
      <c r="R444" s="14">
        <f t="shared" ref="R444:S444" si="153">(R445/R446)*100</f>
        <v>80.848804734676349</v>
      </c>
      <c r="S444" s="14">
        <f t="shared" si="153"/>
        <v>80.848804734676349</v>
      </c>
    </row>
    <row r="445" spans="1:19" s="18" customFormat="1" ht="56.25" x14ac:dyDescent="0.25">
      <c r="A445" s="9">
        <v>512</v>
      </c>
      <c r="B445" s="9" t="s">
        <v>18</v>
      </c>
      <c r="C445" s="9" t="s">
        <v>14</v>
      </c>
      <c r="D445" s="9">
        <v>21623</v>
      </c>
      <c r="E445" s="11" t="s">
        <v>189</v>
      </c>
      <c r="F445" s="11" t="s">
        <v>190</v>
      </c>
      <c r="G445" s="11"/>
      <c r="H445" s="9">
        <v>39564336</v>
      </c>
      <c r="I445" s="9" t="s">
        <v>20</v>
      </c>
      <c r="J445" s="9">
        <v>40751266</v>
      </c>
      <c r="K445" s="9" t="s">
        <v>20</v>
      </c>
      <c r="L445" s="20" t="s">
        <v>22</v>
      </c>
      <c r="M445" s="43"/>
      <c r="N445" s="43"/>
      <c r="O445" s="43"/>
      <c r="P445" s="43"/>
      <c r="Q445" s="9">
        <v>40751266</v>
      </c>
      <c r="R445" s="9">
        <v>40751266</v>
      </c>
      <c r="S445" s="9">
        <v>40751266</v>
      </c>
    </row>
    <row r="446" spans="1:19" s="18" customFormat="1" ht="56.25" x14ac:dyDescent="0.25">
      <c r="A446" s="9">
        <v>512</v>
      </c>
      <c r="B446" s="9" t="s">
        <v>18</v>
      </c>
      <c r="C446" s="9" t="s">
        <v>14</v>
      </c>
      <c r="D446" s="9">
        <v>21623</v>
      </c>
      <c r="E446" s="11" t="s">
        <v>189</v>
      </c>
      <c r="F446" s="11" t="s">
        <v>191</v>
      </c>
      <c r="G446" s="11"/>
      <c r="H446" s="9">
        <v>48936204</v>
      </c>
      <c r="I446" s="9" t="s">
        <v>20</v>
      </c>
      <c r="J446" s="9">
        <v>50404290</v>
      </c>
      <c r="K446" s="9" t="s">
        <v>20</v>
      </c>
      <c r="L446" s="20" t="s">
        <v>22</v>
      </c>
      <c r="M446" s="43"/>
      <c r="N446" s="43"/>
      <c r="O446" s="43"/>
      <c r="P446" s="43"/>
      <c r="Q446" s="9">
        <v>50404290</v>
      </c>
      <c r="R446" s="9">
        <v>50404290</v>
      </c>
      <c r="S446" s="9">
        <v>50404290</v>
      </c>
    </row>
    <row r="447" spans="1:19" s="17" customFormat="1" ht="67.5" x14ac:dyDescent="0.25">
      <c r="A447" s="8">
        <v>512</v>
      </c>
      <c r="B447" s="8" t="s">
        <v>8</v>
      </c>
      <c r="C447" s="8" t="s">
        <v>9</v>
      </c>
      <c r="D447" s="8">
        <v>21627</v>
      </c>
      <c r="E447" s="10" t="s">
        <v>192</v>
      </c>
      <c r="F447" s="10" t="s">
        <v>192</v>
      </c>
      <c r="G447" s="10" t="s">
        <v>684</v>
      </c>
      <c r="H447" s="8">
        <f>(H448/H449)*100</f>
        <v>95</v>
      </c>
      <c r="I447" s="8" t="s">
        <v>10</v>
      </c>
      <c r="J447" s="8">
        <f>(J448/J449)*100</f>
        <v>95.454545454545453</v>
      </c>
      <c r="K447" s="8" t="s">
        <v>10</v>
      </c>
      <c r="L447" s="22" t="s">
        <v>193</v>
      </c>
      <c r="M447" s="46">
        <v>-998</v>
      </c>
      <c r="N447" s="8">
        <f>(N448/N449)*100</f>
        <v>100</v>
      </c>
      <c r="O447" s="8">
        <f>(O448/O449)*100</f>
        <v>100</v>
      </c>
      <c r="P447" s="46">
        <v>-998</v>
      </c>
      <c r="Q447" s="8">
        <f>(Q448/Q449)*100</f>
        <v>100</v>
      </c>
      <c r="R447" s="8">
        <f t="shared" ref="R447:S447" si="154">(R448/R449)*100</f>
        <v>100</v>
      </c>
      <c r="S447" s="8">
        <f t="shared" si="154"/>
        <v>100</v>
      </c>
    </row>
    <row r="448" spans="1:19" s="18" customFormat="1" ht="56.25" x14ac:dyDescent="0.25">
      <c r="A448" s="9">
        <v>512</v>
      </c>
      <c r="B448" s="9" t="s">
        <v>8</v>
      </c>
      <c r="C448" s="9" t="s">
        <v>9</v>
      </c>
      <c r="D448" s="9">
        <v>21627</v>
      </c>
      <c r="E448" s="11" t="s">
        <v>192</v>
      </c>
      <c r="F448" s="11" t="s">
        <v>194</v>
      </c>
      <c r="G448" s="11"/>
      <c r="H448" s="9">
        <v>95</v>
      </c>
      <c r="I448" s="9" t="s">
        <v>280</v>
      </c>
      <c r="J448" s="9">
        <v>105</v>
      </c>
      <c r="K448" s="9" t="s">
        <v>280</v>
      </c>
      <c r="L448" s="20" t="s">
        <v>193</v>
      </c>
      <c r="M448" s="43"/>
      <c r="N448" s="43">
        <v>228</v>
      </c>
      <c r="O448" s="43">
        <v>228</v>
      </c>
      <c r="P448" s="43"/>
      <c r="Q448" s="43">
        <v>228</v>
      </c>
      <c r="R448" s="43">
        <v>228</v>
      </c>
      <c r="S448" s="43">
        <v>228</v>
      </c>
    </row>
    <row r="449" spans="1:19" s="18" customFormat="1" ht="56.25" x14ac:dyDescent="0.25">
      <c r="A449" s="9">
        <v>512</v>
      </c>
      <c r="B449" s="9" t="s">
        <v>8</v>
      </c>
      <c r="C449" s="9" t="s">
        <v>9</v>
      </c>
      <c r="D449" s="9">
        <v>21627</v>
      </c>
      <c r="E449" s="11" t="s">
        <v>192</v>
      </c>
      <c r="F449" s="11" t="s">
        <v>195</v>
      </c>
      <c r="G449" s="11"/>
      <c r="H449" s="9">
        <v>100</v>
      </c>
      <c r="I449" s="9" t="s">
        <v>280</v>
      </c>
      <c r="J449" s="9">
        <v>110</v>
      </c>
      <c r="K449" s="9" t="s">
        <v>280</v>
      </c>
      <c r="L449" s="20" t="s">
        <v>193</v>
      </c>
      <c r="M449" s="43"/>
      <c r="N449" s="43">
        <v>228</v>
      </c>
      <c r="O449" s="43">
        <v>228</v>
      </c>
      <c r="P449" s="43"/>
      <c r="Q449" s="43">
        <v>228</v>
      </c>
      <c r="R449" s="43">
        <v>228</v>
      </c>
      <c r="S449" s="43">
        <v>228</v>
      </c>
    </row>
    <row r="450" spans="1:19" s="17" customFormat="1" ht="56.25" x14ac:dyDescent="0.25">
      <c r="A450" s="8">
        <v>512</v>
      </c>
      <c r="B450" s="8" t="s">
        <v>11</v>
      </c>
      <c r="C450" s="8" t="s">
        <v>12</v>
      </c>
      <c r="D450" s="8">
        <v>21628</v>
      </c>
      <c r="E450" s="10" t="s">
        <v>196</v>
      </c>
      <c r="F450" s="10" t="s">
        <v>196</v>
      </c>
      <c r="G450" s="10" t="s">
        <v>685</v>
      </c>
      <c r="H450" s="8">
        <f>(H451/H452)*100</f>
        <v>100</v>
      </c>
      <c r="I450" s="8" t="s">
        <v>10</v>
      </c>
      <c r="J450" s="8">
        <f>(J451/J452)*100</f>
        <v>100</v>
      </c>
      <c r="K450" s="8" t="s">
        <v>10</v>
      </c>
      <c r="L450" s="22" t="s">
        <v>197</v>
      </c>
      <c r="M450" s="46">
        <f>(M451/M452)*100</f>
        <v>83.333333333333343</v>
      </c>
      <c r="N450" s="46">
        <f>(N451/N452)*100</f>
        <v>100</v>
      </c>
      <c r="O450" s="46">
        <f>(O451/O452)*100</f>
        <v>95</v>
      </c>
      <c r="P450" s="55">
        <f>(P451/P452)*100</f>
        <v>91.666666666666657</v>
      </c>
      <c r="Q450" s="55">
        <f>(Q451/Q452)*100</f>
        <v>93.75</v>
      </c>
      <c r="R450" s="62">
        <f t="shared" ref="R450:S450" si="155">(R451/R452)*100</f>
        <v>93.181818181818173</v>
      </c>
      <c r="S450" s="55">
        <f t="shared" si="155"/>
        <v>93.75</v>
      </c>
    </row>
    <row r="451" spans="1:19" s="18" customFormat="1" ht="56.25" x14ac:dyDescent="0.25">
      <c r="A451" s="9">
        <v>512</v>
      </c>
      <c r="B451" s="9" t="s">
        <v>11</v>
      </c>
      <c r="C451" s="9" t="s">
        <v>12</v>
      </c>
      <c r="D451" s="9">
        <v>21628</v>
      </c>
      <c r="E451" s="11" t="s">
        <v>196</v>
      </c>
      <c r="F451" s="11" t="s">
        <v>198</v>
      </c>
      <c r="G451" s="11"/>
      <c r="H451" s="9">
        <v>23</v>
      </c>
      <c r="I451" s="6" t="s">
        <v>277</v>
      </c>
      <c r="J451" s="33">
        <v>15</v>
      </c>
      <c r="K451" s="6" t="s">
        <v>277</v>
      </c>
      <c r="L451" s="20" t="s">
        <v>197</v>
      </c>
      <c r="M451" s="43">
        <v>5</v>
      </c>
      <c r="N451" s="43">
        <v>14</v>
      </c>
      <c r="O451" s="43">
        <f>M451+N451</f>
        <v>19</v>
      </c>
      <c r="P451" s="43">
        <v>11</v>
      </c>
      <c r="Q451" s="43">
        <f>O451+P451</f>
        <v>30</v>
      </c>
      <c r="R451" s="43">
        <v>41</v>
      </c>
      <c r="S451" s="43">
        <f>O451+R451</f>
        <v>60</v>
      </c>
    </row>
    <row r="452" spans="1:19" s="18" customFormat="1" ht="56.25" x14ac:dyDescent="0.25">
      <c r="A452" s="9">
        <v>512</v>
      </c>
      <c r="B452" s="9" t="s">
        <v>11</v>
      </c>
      <c r="C452" s="9" t="s">
        <v>12</v>
      </c>
      <c r="D452" s="9">
        <v>21628</v>
      </c>
      <c r="E452" s="11" t="s">
        <v>196</v>
      </c>
      <c r="F452" s="11" t="s">
        <v>199</v>
      </c>
      <c r="G452" s="11"/>
      <c r="H452" s="9">
        <v>23</v>
      </c>
      <c r="I452" s="6" t="s">
        <v>277</v>
      </c>
      <c r="J452" s="33">
        <v>15</v>
      </c>
      <c r="K452" s="6" t="s">
        <v>277</v>
      </c>
      <c r="L452" s="20" t="s">
        <v>197</v>
      </c>
      <c r="M452" s="43">
        <v>6</v>
      </c>
      <c r="N452" s="43">
        <v>14</v>
      </c>
      <c r="O452" s="43">
        <f>M452+N452</f>
        <v>20</v>
      </c>
      <c r="P452" s="43">
        <v>12</v>
      </c>
      <c r="Q452" s="43">
        <f>O452+P452</f>
        <v>32</v>
      </c>
      <c r="R452" s="43">
        <v>44</v>
      </c>
      <c r="S452" s="43">
        <f>O452+R452</f>
        <v>64</v>
      </c>
    </row>
    <row r="453" spans="1:19" s="17" customFormat="1" ht="56.25" x14ac:dyDescent="0.25">
      <c r="A453" s="8">
        <v>512</v>
      </c>
      <c r="B453" s="8" t="s">
        <v>11</v>
      </c>
      <c r="C453" s="8" t="s">
        <v>12</v>
      </c>
      <c r="D453" s="8">
        <v>21629</v>
      </c>
      <c r="E453" s="10" t="s">
        <v>200</v>
      </c>
      <c r="F453" s="10" t="s">
        <v>200</v>
      </c>
      <c r="G453" s="10" t="s">
        <v>686</v>
      </c>
      <c r="H453" s="8">
        <f>(H454/H455)*100</f>
        <v>75.816993464052288</v>
      </c>
      <c r="I453" s="12" t="s">
        <v>10</v>
      </c>
      <c r="J453" s="8">
        <f>(J454/J455)*100</f>
        <v>92.307692307692307</v>
      </c>
      <c r="K453" s="12" t="s">
        <v>10</v>
      </c>
      <c r="L453" s="22" t="s">
        <v>201</v>
      </c>
      <c r="M453" s="46">
        <f>(M454/M455)*100</f>
        <v>38.095238095238095</v>
      </c>
      <c r="N453" s="46">
        <f>(N454/N455)*100</f>
        <v>40</v>
      </c>
      <c r="O453" s="46">
        <f>(O454/O455)*100</f>
        <v>38.297872340425535</v>
      </c>
      <c r="P453" s="46">
        <f>(P454/P455)*100</f>
        <v>60</v>
      </c>
      <c r="Q453" s="55">
        <f>(Q454/Q455)*100</f>
        <v>40.384615384615387</v>
      </c>
      <c r="R453" s="55">
        <f t="shared" ref="R453:S453" si="156">(R454/R455)*100</f>
        <v>40.384615384615387</v>
      </c>
      <c r="S453" s="55">
        <f t="shared" si="156"/>
        <v>40.384615384615387</v>
      </c>
    </row>
    <row r="454" spans="1:19" s="18" customFormat="1" ht="56.25" x14ac:dyDescent="0.25">
      <c r="A454" s="9">
        <v>512</v>
      </c>
      <c r="B454" s="9" t="s">
        <v>11</v>
      </c>
      <c r="C454" s="9" t="s">
        <v>12</v>
      </c>
      <c r="D454" s="9">
        <v>21629</v>
      </c>
      <c r="E454" s="11" t="s">
        <v>200</v>
      </c>
      <c r="F454" s="11" t="s">
        <v>202</v>
      </c>
      <c r="G454" s="11"/>
      <c r="H454" s="7">
        <v>116</v>
      </c>
      <c r="I454" s="6" t="s">
        <v>280</v>
      </c>
      <c r="J454" s="33">
        <v>120</v>
      </c>
      <c r="K454" s="6" t="s">
        <v>280</v>
      </c>
      <c r="L454" s="20" t="s">
        <v>201</v>
      </c>
      <c r="M454" s="43">
        <v>16</v>
      </c>
      <c r="N454" s="43">
        <v>2</v>
      </c>
      <c r="O454" s="43">
        <f>M454+N454</f>
        <v>18</v>
      </c>
      <c r="P454" s="43">
        <v>3</v>
      </c>
      <c r="Q454" s="43">
        <v>21</v>
      </c>
      <c r="R454" s="43">
        <v>21</v>
      </c>
      <c r="S454" s="43">
        <v>21</v>
      </c>
    </row>
    <row r="455" spans="1:19" s="18" customFormat="1" ht="56.25" x14ac:dyDescent="0.25">
      <c r="A455" s="9">
        <v>512</v>
      </c>
      <c r="B455" s="9" t="s">
        <v>11</v>
      </c>
      <c r="C455" s="9" t="s">
        <v>12</v>
      </c>
      <c r="D455" s="9">
        <v>21629</v>
      </c>
      <c r="E455" s="11" t="s">
        <v>200</v>
      </c>
      <c r="F455" s="11" t="s">
        <v>203</v>
      </c>
      <c r="G455" s="11"/>
      <c r="H455" s="7">
        <v>153</v>
      </c>
      <c r="I455" s="6" t="s">
        <v>280</v>
      </c>
      <c r="J455" s="33">
        <v>130</v>
      </c>
      <c r="K455" s="6" t="s">
        <v>280</v>
      </c>
      <c r="L455" s="20" t="s">
        <v>201</v>
      </c>
      <c r="M455" s="43">
        <v>42</v>
      </c>
      <c r="N455" s="43">
        <v>5</v>
      </c>
      <c r="O455" s="43">
        <f>M455+N455</f>
        <v>47</v>
      </c>
      <c r="P455" s="43">
        <v>5</v>
      </c>
      <c r="Q455" s="43">
        <v>52</v>
      </c>
      <c r="R455" s="43">
        <v>52</v>
      </c>
      <c r="S455" s="43">
        <v>52</v>
      </c>
    </row>
    <row r="456" spans="1:19" s="17" customFormat="1" ht="56.25" x14ac:dyDescent="0.25">
      <c r="A456" s="8">
        <v>512</v>
      </c>
      <c r="B456" s="8" t="s">
        <v>11</v>
      </c>
      <c r="C456" s="8" t="s">
        <v>12</v>
      </c>
      <c r="D456" s="8">
        <v>21631</v>
      </c>
      <c r="E456" s="10" t="s">
        <v>204</v>
      </c>
      <c r="F456" s="10" t="s">
        <v>204</v>
      </c>
      <c r="G456" s="10" t="s">
        <v>687</v>
      </c>
      <c r="H456" s="8">
        <f>(H457/H458)*100</f>
        <v>76.5625</v>
      </c>
      <c r="I456" s="12" t="s">
        <v>10</v>
      </c>
      <c r="J456" s="8">
        <f>(J457/J458)*100</f>
        <v>80</v>
      </c>
      <c r="K456" s="12" t="s">
        <v>10</v>
      </c>
      <c r="L456" s="22" t="s">
        <v>197</v>
      </c>
      <c r="M456" s="46">
        <f>(M457/M458)*100</f>
        <v>77.777777777777786</v>
      </c>
      <c r="N456" s="46">
        <f>(N457/N458)*100</f>
        <v>100</v>
      </c>
      <c r="O456" s="46">
        <f>(O457/O458)*100</f>
        <v>84.615384615384613</v>
      </c>
      <c r="P456" s="46">
        <f>(P457/P458)*100</f>
        <v>75</v>
      </c>
      <c r="Q456" s="46">
        <f>(Q457/Q458)*100</f>
        <v>80</v>
      </c>
      <c r="R456" s="46">
        <f t="shared" ref="R456:S456" si="157">(R457/R458)*100</f>
        <v>80</v>
      </c>
      <c r="S456" s="46">
        <f t="shared" si="157"/>
        <v>80</v>
      </c>
    </row>
    <row r="457" spans="1:19" s="18" customFormat="1" ht="56.25" x14ac:dyDescent="0.25">
      <c r="A457" s="9">
        <v>512</v>
      </c>
      <c r="B457" s="9" t="s">
        <v>11</v>
      </c>
      <c r="C457" s="9" t="s">
        <v>12</v>
      </c>
      <c r="D457" s="9">
        <v>21631</v>
      </c>
      <c r="E457" s="11" t="s">
        <v>204</v>
      </c>
      <c r="F457" s="11" t="s">
        <v>205</v>
      </c>
      <c r="G457" s="11"/>
      <c r="H457" s="7">
        <v>49</v>
      </c>
      <c r="I457" s="6" t="s">
        <v>273</v>
      </c>
      <c r="J457" s="33">
        <v>28</v>
      </c>
      <c r="K457" s="6" t="s">
        <v>273</v>
      </c>
      <c r="L457" s="20" t="s">
        <v>197</v>
      </c>
      <c r="M457" s="43">
        <v>7</v>
      </c>
      <c r="N457" s="43">
        <v>4</v>
      </c>
      <c r="O457" s="43">
        <f>M457+N457</f>
        <v>11</v>
      </c>
      <c r="P457" s="43">
        <v>9</v>
      </c>
      <c r="Q457" s="43">
        <v>20</v>
      </c>
      <c r="R457" s="43">
        <v>20</v>
      </c>
      <c r="S457" s="43">
        <v>20</v>
      </c>
    </row>
    <row r="458" spans="1:19" s="18" customFormat="1" ht="56.25" x14ac:dyDescent="0.25">
      <c r="A458" s="9">
        <v>512</v>
      </c>
      <c r="B458" s="9" t="s">
        <v>11</v>
      </c>
      <c r="C458" s="9" t="s">
        <v>12</v>
      </c>
      <c r="D458" s="9">
        <v>21631</v>
      </c>
      <c r="E458" s="11" t="s">
        <v>204</v>
      </c>
      <c r="F458" s="11" t="s">
        <v>206</v>
      </c>
      <c r="G458" s="11"/>
      <c r="H458" s="7">
        <v>64</v>
      </c>
      <c r="I458" s="6" t="s">
        <v>273</v>
      </c>
      <c r="J458" s="33">
        <v>35</v>
      </c>
      <c r="K458" s="6" t="s">
        <v>273</v>
      </c>
      <c r="L458" s="20" t="s">
        <v>197</v>
      </c>
      <c r="M458" s="43">
        <v>9</v>
      </c>
      <c r="N458" s="43">
        <v>4</v>
      </c>
      <c r="O458" s="43">
        <f>M458+N458</f>
        <v>13</v>
      </c>
      <c r="P458" s="43">
        <v>12</v>
      </c>
      <c r="Q458" s="43">
        <v>25</v>
      </c>
      <c r="R458" s="43">
        <v>25</v>
      </c>
      <c r="S458" s="43">
        <v>25</v>
      </c>
    </row>
    <row r="459" spans="1:19" s="17" customFormat="1" ht="67.5" x14ac:dyDescent="0.25">
      <c r="A459" s="8">
        <v>512</v>
      </c>
      <c r="B459" s="8" t="s">
        <v>8</v>
      </c>
      <c r="C459" s="8" t="s">
        <v>9</v>
      </c>
      <c r="D459" s="8">
        <v>21632</v>
      </c>
      <c r="E459" s="10" t="s">
        <v>207</v>
      </c>
      <c r="F459" s="10" t="s">
        <v>207</v>
      </c>
      <c r="G459" s="10" t="s">
        <v>688</v>
      </c>
      <c r="H459" s="8">
        <f>(H460/H461)*100</f>
        <v>6.3091482649842281E-2</v>
      </c>
      <c r="I459" s="12" t="s">
        <v>10</v>
      </c>
      <c r="J459" s="8">
        <f>(J460/J461)*100</f>
        <v>9.2432832141976826E-2</v>
      </c>
      <c r="K459" s="12" t="s">
        <v>10</v>
      </c>
      <c r="L459" s="22" t="s">
        <v>22</v>
      </c>
      <c r="M459" s="46">
        <v>-998</v>
      </c>
      <c r="N459" s="8">
        <f>(N460/N461)*100</f>
        <v>0.51374861346254885</v>
      </c>
      <c r="O459" s="8">
        <f>(O460/O461)*100</f>
        <v>0.51374861346254885</v>
      </c>
      <c r="P459" s="8">
        <f>(P460/P461)*100</f>
        <v>0.99246891237083301</v>
      </c>
      <c r="Q459" s="14">
        <f>(Q460/Q461)*100</f>
        <v>0.99246891237083301</v>
      </c>
      <c r="R459" s="14">
        <f t="shared" ref="R459:S459" si="158">(R460/R461)*100</f>
        <v>0.99246891237083301</v>
      </c>
      <c r="S459" s="14">
        <f t="shared" si="158"/>
        <v>0.99246891237083301</v>
      </c>
    </row>
    <row r="460" spans="1:19" s="18" customFormat="1" ht="56.25" x14ac:dyDescent="0.25">
      <c r="A460" s="9">
        <v>512</v>
      </c>
      <c r="B460" s="9" t="s">
        <v>8</v>
      </c>
      <c r="C460" s="9" t="s">
        <v>9</v>
      </c>
      <c r="D460" s="9">
        <v>21632</v>
      </c>
      <c r="E460" s="11" t="s">
        <v>207</v>
      </c>
      <c r="F460" s="11" t="s">
        <v>208</v>
      </c>
      <c r="G460" s="11"/>
      <c r="H460" s="9">
        <v>10</v>
      </c>
      <c r="I460" s="9" t="s">
        <v>304</v>
      </c>
      <c r="J460" s="9">
        <v>15</v>
      </c>
      <c r="K460" s="9" t="s">
        <v>304</v>
      </c>
      <c r="L460" s="20" t="s">
        <v>22</v>
      </c>
      <c r="M460" s="43"/>
      <c r="N460" s="36">
        <v>88</v>
      </c>
      <c r="O460" s="36">
        <v>88</v>
      </c>
      <c r="P460" s="36">
        <v>170</v>
      </c>
      <c r="Q460" s="36">
        <v>170</v>
      </c>
      <c r="R460" s="36">
        <v>170</v>
      </c>
      <c r="S460" s="36">
        <v>170</v>
      </c>
    </row>
    <row r="461" spans="1:19" s="18" customFormat="1" ht="56.25" x14ac:dyDescent="0.25">
      <c r="A461" s="9">
        <v>512</v>
      </c>
      <c r="B461" s="9" t="s">
        <v>8</v>
      </c>
      <c r="C461" s="9" t="s">
        <v>9</v>
      </c>
      <c r="D461" s="9">
        <v>21632</v>
      </c>
      <c r="E461" s="11" t="s">
        <v>207</v>
      </c>
      <c r="F461" s="11" t="s">
        <v>209</v>
      </c>
      <c r="G461" s="11"/>
      <c r="H461" s="9">
        <v>15850</v>
      </c>
      <c r="I461" s="9" t="s">
        <v>276</v>
      </c>
      <c r="J461" s="9">
        <v>16228</v>
      </c>
      <c r="K461" s="9" t="s">
        <v>276</v>
      </c>
      <c r="L461" s="20" t="s">
        <v>22</v>
      </c>
      <c r="M461" s="43"/>
      <c r="N461" s="43">
        <v>17129</v>
      </c>
      <c r="O461" s="43">
        <v>17129</v>
      </c>
      <c r="P461" s="43">
        <v>17129</v>
      </c>
      <c r="Q461" s="43">
        <v>17129</v>
      </c>
      <c r="R461" s="43">
        <v>17129</v>
      </c>
      <c r="S461" s="43">
        <v>17129</v>
      </c>
    </row>
    <row r="462" spans="1:19" s="17" customFormat="1" ht="56.25" x14ac:dyDescent="0.25">
      <c r="A462" s="8">
        <v>512</v>
      </c>
      <c r="B462" s="8" t="s">
        <v>11</v>
      </c>
      <c r="C462" s="8" t="s">
        <v>12</v>
      </c>
      <c r="D462" s="8">
        <v>21633</v>
      </c>
      <c r="E462" s="10" t="s">
        <v>210</v>
      </c>
      <c r="F462" s="10" t="s">
        <v>210</v>
      </c>
      <c r="G462" s="10" t="s">
        <v>689</v>
      </c>
      <c r="H462" s="8">
        <f>(H463/H464)*100</f>
        <v>40</v>
      </c>
      <c r="I462" s="8" t="s">
        <v>10</v>
      </c>
      <c r="J462" s="8">
        <f>(J463/J464)*100</f>
        <v>65</v>
      </c>
      <c r="K462" s="8" t="s">
        <v>10</v>
      </c>
      <c r="L462" s="22" t="s">
        <v>22</v>
      </c>
      <c r="M462" s="46">
        <f>(M463/M464)*100</f>
        <v>21.428571428571427</v>
      </c>
      <c r="N462" s="46">
        <f>(N463/N464)*100</f>
        <v>28.571428571428569</v>
      </c>
      <c r="O462" s="46">
        <f>(O463/O464)*100</f>
        <v>50</v>
      </c>
      <c r="P462" s="46">
        <f>(P463/P464)*100</f>
        <v>100</v>
      </c>
      <c r="Q462" s="46">
        <f>(Q463/Q464)*100</f>
        <v>100</v>
      </c>
      <c r="R462" s="46">
        <f t="shared" ref="R462:S462" si="159">(R463/R464)*100</f>
        <v>100</v>
      </c>
      <c r="S462" s="46">
        <f t="shared" si="159"/>
        <v>100</v>
      </c>
    </row>
    <row r="463" spans="1:19" s="18" customFormat="1" ht="56.25" x14ac:dyDescent="0.25">
      <c r="A463" s="9">
        <v>512</v>
      </c>
      <c r="B463" s="9" t="s">
        <v>11</v>
      </c>
      <c r="C463" s="9" t="s">
        <v>12</v>
      </c>
      <c r="D463" s="9">
        <v>21633</v>
      </c>
      <c r="E463" s="11" t="s">
        <v>210</v>
      </c>
      <c r="F463" s="11" t="s">
        <v>211</v>
      </c>
      <c r="G463" s="11"/>
      <c r="H463" s="7">
        <v>20</v>
      </c>
      <c r="I463" s="6" t="s">
        <v>271</v>
      </c>
      <c r="J463" s="37">
        <v>13</v>
      </c>
      <c r="K463" s="6" t="s">
        <v>271</v>
      </c>
      <c r="L463" s="20" t="s">
        <v>22</v>
      </c>
      <c r="M463" s="43">
        <v>3</v>
      </c>
      <c r="N463" s="43">
        <v>4</v>
      </c>
      <c r="O463" s="43">
        <f>M463+N463</f>
        <v>7</v>
      </c>
      <c r="P463" s="43">
        <v>16</v>
      </c>
      <c r="Q463" s="43">
        <v>16</v>
      </c>
      <c r="R463" s="43">
        <v>16</v>
      </c>
      <c r="S463" s="43">
        <v>16</v>
      </c>
    </row>
    <row r="464" spans="1:19" s="18" customFormat="1" ht="56.25" x14ac:dyDescent="0.25">
      <c r="A464" s="9">
        <v>512</v>
      </c>
      <c r="B464" s="9" t="s">
        <v>11</v>
      </c>
      <c r="C464" s="9" t="s">
        <v>12</v>
      </c>
      <c r="D464" s="9">
        <v>21633</v>
      </c>
      <c r="E464" s="11" t="s">
        <v>210</v>
      </c>
      <c r="F464" s="11" t="s">
        <v>212</v>
      </c>
      <c r="G464" s="11"/>
      <c r="H464" s="7">
        <v>50</v>
      </c>
      <c r="I464" s="6" t="s">
        <v>271</v>
      </c>
      <c r="J464" s="37">
        <v>20</v>
      </c>
      <c r="K464" s="6" t="s">
        <v>271</v>
      </c>
      <c r="L464" s="20" t="s">
        <v>22</v>
      </c>
      <c r="M464" s="43">
        <v>14</v>
      </c>
      <c r="N464" s="43">
        <v>14</v>
      </c>
      <c r="O464" s="43">
        <v>14</v>
      </c>
      <c r="P464" s="43">
        <v>16</v>
      </c>
      <c r="Q464" s="43">
        <v>16</v>
      </c>
      <c r="R464" s="43">
        <v>16</v>
      </c>
      <c r="S464" s="43">
        <v>16</v>
      </c>
    </row>
    <row r="465" spans="1:19" s="17" customFormat="1" ht="56.25" x14ac:dyDescent="0.25">
      <c r="A465" s="8">
        <v>512</v>
      </c>
      <c r="B465" s="8" t="s">
        <v>11</v>
      </c>
      <c r="C465" s="8" t="s">
        <v>12</v>
      </c>
      <c r="D465" s="8">
        <v>21634</v>
      </c>
      <c r="E465" s="10" t="s">
        <v>213</v>
      </c>
      <c r="F465" s="10" t="s">
        <v>213</v>
      </c>
      <c r="G465" s="10" t="s">
        <v>690</v>
      </c>
      <c r="H465" s="8">
        <f>(H466/H467)*100</f>
        <v>57.333333333333336</v>
      </c>
      <c r="I465" s="12" t="s">
        <v>10</v>
      </c>
      <c r="J465" s="8">
        <f>(J466/J467)*100</f>
        <v>64</v>
      </c>
      <c r="K465" s="12" t="s">
        <v>10</v>
      </c>
      <c r="L465" s="22" t="s">
        <v>22</v>
      </c>
      <c r="M465" s="46">
        <f>(M466/M467)*100</f>
        <v>100</v>
      </c>
      <c r="N465" s="46">
        <f>(N466/N467)*100</f>
        <v>0</v>
      </c>
      <c r="O465" s="46">
        <f>(O466/O467)*100</f>
        <v>100</v>
      </c>
      <c r="P465" s="46">
        <f>(P466/P467)*100</f>
        <v>75</v>
      </c>
      <c r="Q465" s="46">
        <f>(Q466/Q467)*100</f>
        <v>87.5</v>
      </c>
      <c r="R465" s="46">
        <f t="shared" ref="R465:S465" si="160">(R466/R467)*100</f>
        <v>87.5</v>
      </c>
      <c r="S465" s="46">
        <f t="shared" si="160"/>
        <v>87.5</v>
      </c>
    </row>
    <row r="466" spans="1:19" s="18" customFormat="1" ht="56.25" x14ac:dyDescent="0.25">
      <c r="A466" s="9">
        <v>512</v>
      </c>
      <c r="B466" s="9" t="s">
        <v>11</v>
      </c>
      <c r="C466" s="9" t="s">
        <v>12</v>
      </c>
      <c r="D466" s="9">
        <v>21634</v>
      </c>
      <c r="E466" s="11" t="s">
        <v>213</v>
      </c>
      <c r="F466" s="11" t="s">
        <v>214</v>
      </c>
      <c r="G466" s="11"/>
      <c r="H466" s="7">
        <v>43</v>
      </c>
      <c r="I466" s="6" t="s">
        <v>278</v>
      </c>
      <c r="J466" s="33">
        <v>16</v>
      </c>
      <c r="K466" s="6" t="s">
        <v>278</v>
      </c>
      <c r="L466" s="20" t="s">
        <v>22</v>
      </c>
      <c r="M466" s="43">
        <v>1</v>
      </c>
      <c r="N466" s="43">
        <v>0</v>
      </c>
      <c r="O466" s="43">
        <v>1</v>
      </c>
      <c r="P466" s="43">
        <v>6</v>
      </c>
      <c r="Q466" s="43">
        <v>7</v>
      </c>
      <c r="R466" s="43">
        <v>7</v>
      </c>
      <c r="S466" s="43">
        <v>7</v>
      </c>
    </row>
    <row r="467" spans="1:19" s="18" customFormat="1" ht="56.25" x14ac:dyDescent="0.25">
      <c r="A467" s="9">
        <v>512</v>
      </c>
      <c r="B467" s="9" t="s">
        <v>11</v>
      </c>
      <c r="C467" s="9" t="s">
        <v>12</v>
      </c>
      <c r="D467" s="9">
        <v>21634</v>
      </c>
      <c r="E467" s="11" t="s">
        <v>213</v>
      </c>
      <c r="F467" s="11" t="s">
        <v>215</v>
      </c>
      <c r="G467" s="11"/>
      <c r="H467" s="7">
        <v>75</v>
      </c>
      <c r="I467" s="6" t="s">
        <v>278</v>
      </c>
      <c r="J467" s="33">
        <v>25</v>
      </c>
      <c r="K467" s="6" t="s">
        <v>278</v>
      </c>
      <c r="L467" s="20" t="s">
        <v>22</v>
      </c>
      <c r="M467" s="43">
        <v>1</v>
      </c>
      <c r="N467" s="43">
        <v>1</v>
      </c>
      <c r="O467" s="43">
        <v>1</v>
      </c>
      <c r="P467" s="43">
        <v>8</v>
      </c>
      <c r="Q467" s="43">
        <v>8</v>
      </c>
      <c r="R467" s="43">
        <v>8</v>
      </c>
      <c r="S467" s="43">
        <v>8</v>
      </c>
    </row>
    <row r="468" spans="1:19" s="17" customFormat="1" ht="67.5" x14ac:dyDescent="0.25">
      <c r="A468" s="8">
        <v>512</v>
      </c>
      <c r="B468" s="8" t="s">
        <v>8</v>
      </c>
      <c r="C468" s="8" t="s">
        <v>9</v>
      </c>
      <c r="D468" s="8">
        <v>21635</v>
      </c>
      <c r="E468" s="10" t="s">
        <v>216</v>
      </c>
      <c r="F468" s="10" t="s">
        <v>216</v>
      </c>
      <c r="G468" s="10" t="s">
        <v>691</v>
      </c>
      <c r="H468" s="8">
        <f>(H469/H470)*100</f>
        <v>83.333333333333343</v>
      </c>
      <c r="I468" s="12" t="s">
        <v>10</v>
      </c>
      <c r="J468" s="8">
        <f>(J469/J470)*100</f>
        <v>88.333333333333329</v>
      </c>
      <c r="K468" s="12" t="s">
        <v>10</v>
      </c>
      <c r="L468" s="22" t="s">
        <v>22</v>
      </c>
      <c r="M468" s="46">
        <v>-998</v>
      </c>
      <c r="N468" s="8">
        <f>(N469/N470)*100</f>
        <v>86.206896551724128</v>
      </c>
      <c r="O468" s="8">
        <f>(O469/O470)*100</f>
        <v>86.206896551724128</v>
      </c>
      <c r="P468" s="46">
        <v>-998</v>
      </c>
      <c r="Q468" s="12">
        <f>(Q469/Q470)*100</f>
        <v>100</v>
      </c>
      <c r="R468" s="12">
        <f t="shared" ref="R468:S468" si="161">(R469/R470)*100</f>
        <v>100</v>
      </c>
      <c r="S468" s="12">
        <f t="shared" si="161"/>
        <v>100</v>
      </c>
    </row>
    <row r="469" spans="1:19" s="18" customFormat="1" ht="56.25" x14ac:dyDescent="0.25">
      <c r="A469" s="9">
        <v>512</v>
      </c>
      <c r="B469" s="9" t="s">
        <v>8</v>
      </c>
      <c r="C469" s="9" t="s">
        <v>9</v>
      </c>
      <c r="D469" s="9">
        <v>21635</v>
      </c>
      <c r="E469" s="11" t="s">
        <v>216</v>
      </c>
      <c r="F469" s="11" t="s">
        <v>217</v>
      </c>
      <c r="G469" s="11"/>
      <c r="H469" s="9">
        <v>50</v>
      </c>
      <c r="I469" s="9" t="s">
        <v>280</v>
      </c>
      <c r="J469" s="9">
        <v>53</v>
      </c>
      <c r="K469" s="9" t="s">
        <v>280</v>
      </c>
      <c r="L469" s="20" t="s">
        <v>22</v>
      </c>
      <c r="M469" s="43"/>
      <c r="N469" s="43">
        <v>25</v>
      </c>
      <c r="O469" s="43">
        <v>25</v>
      </c>
      <c r="P469" s="43"/>
      <c r="Q469" s="43">
        <v>29</v>
      </c>
      <c r="R469" s="43">
        <v>29</v>
      </c>
      <c r="S469" s="43">
        <v>29</v>
      </c>
    </row>
    <row r="470" spans="1:19" s="18" customFormat="1" ht="56.25" x14ac:dyDescent="0.25">
      <c r="A470" s="9">
        <v>512</v>
      </c>
      <c r="B470" s="9" t="s">
        <v>8</v>
      </c>
      <c r="C470" s="9" t="s">
        <v>9</v>
      </c>
      <c r="D470" s="9">
        <v>21635</v>
      </c>
      <c r="E470" s="11" t="s">
        <v>216</v>
      </c>
      <c r="F470" s="11" t="s">
        <v>218</v>
      </c>
      <c r="G470" s="11"/>
      <c r="H470" s="9">
        <v>60</v>
      </c>
      <c r="I470" s="9" t="s">
        <v>280</v>
      </c>
      <c r="J470" s="9">
        <v>60</v>
      </c>
      <c r="K470" s="9" t="s">
        <v>280</v>
      </c>
      <c r="L470" s="20" t="s">
        <v>22</v>
      </c>
      <c r="M470" s="43"/>
      <c r="N470" s="43">
        <v>29</v>
      </c>
      <c r="O470" s="43">
        <v>29</v>
      </c>
      <c r="P470" s="43"/>
      <c r="Q470" s="43">
        <v>29</v>
      </c>
      <c r="R470" s="43">
        <v>29</v>
      </c>
      <c r="S470" s="43">
        <v>29</v>
      </c>
    </row>
    <row r="471" spans="1:19" s="17" customFormat="1" ht="56.25" x14ac:dyDescent="0.25">
      <c r="A471" s="8">
        <v>512</v>
      </c>
      <c r="B471" s="8" t="s">
        <v>11</v>
      </c>
      <c r="C471" s="8" t="s">
        <v>12</v>
      </c>
      <c r="D471" s="8">
        <v>21636</v>
      </c>
      <c r="E471" s="10" t="s">
        <v>219</v>
      </c>
      <c r="F471" s="10" t="s">
        <v>219</v>
      </c>
      <c r="G471" s="10" t="s">
        <v>692</v>
      </c>
      <c r="H471" s="8">
        <f>(H472/H473)*100</f>
        <v>56.703910614525142</v>
      </c>
      <c r="I471" s="8" t="s">
        <v>10</v>
      </c>
      <c r="J471" s="8">
        <f>(J472/J473)*100</f>
        <v>60.869565217391312</v>
      </c>
      <c r="K471" s="8" t="s">
        <v>10</v>
      </c>
      <c r="L471" s="22" t="s">
        <v>22</v>
      </c>
      <c r="M471" s="46">
        <f>(M472/M473)*100</f>
        <v>84.848484848484844</v>
      </c>
      <c r="N471" s="46">
        <f>(N472/N473)*100</f>
        <v>60.439560439560438</v>
      </c>
      <c r="O471" s="46">
        <f>(O472/O473)*100</f>
        <v>73.15789473684211</v>
      </c>
      <c r="P471" s="46">
        <f>(P472/P473)*100</f>
        <v>83.529411764705884</v>
      </c>
      <c r="Q471" s="55">
        <f>(Q472/Q473)*100</f>
        <v>76.363636363636374</v>
      </c>
      <c r="R471" s="55">
        <f t="shared" ref="R471:S471" si="162">(R472/R473)*100</f>
        <v>76.363636363636374</v>
      </c>
      <c r="S471" s="55">
        <f t="shared" si="162"/>
        <v>76.363636363636374</v>
      </c>
    </row>
    <row r="472" spans="1:19" s="18" customFormat="1" ht="56.25" x14ac:dyDescent="0.25">
      <c r="A472" s="9">
        <v>512</v>
      </c>
      <c r="B472" s="9" t="s">
        <v>11</v>
      </c>
      <c r="C472" s="9" t="s">
        <v>12</v>
      </c>
      <c r="D472" s="9">
        <v>21636</v>
      </c>
      <c r="E472" s="11" t="s">
        <v>219</v>
      </c>
      <c r="F472" s="11" t="s">
        <v>87</v>
      </c>
      <c r="G472" s="11"/>
      <c r="H472" s="7">
        <v>203</v>
      </c>
      <c r="I472" s="6" t="s">
        <v>271</v>
      </c>
      <c r="J472" s="33">
        <v>70</v>
      </c>
      <c r="K472" s="6" t="s">
        <v>271</v>
      </c>
      <c r="L472" s="20" t="s">
        <v>22</v>
      </c>
      <c r="M472" s="43">
        <v>84</v>
      </c>
      <c r="N472" s="43">
        <v>55</v>
      </c>
      <c r="O472" s="43">
        <f>M472+N472</f>
        <v>139</v>
      </c>
      <c r="P472" s="43">
        <v>71</v>
      </c>
      <c r="Q472" s="43">
        <v>210</v>
      </c>
      <c r="R472" s="43">
        <v>210</v>
      </c>
      <c r="S472" s="43">
        <v>210</v>
      </c>
    </row>
    <row r="473" spans="1:19" s="18" customFormat="1" ht="56.25" x14ac:dyDescent="0.25">
      <c r="A473" s="9">
        <v>512</v>
      </c>
      <c r="B473" s="9" t="s">
        <v>11</v>
      </c>
      <c r="C473" s="9" t="s">
        <v>12</v>
      </c>
      <c r="D473" s="9">
        <v>21636</v>
      </c>
      <c r="E473" s="11" t="s">
        <v>219</v>
      </c>
      <c r="F473" s="11" t="s">
        <v>220</v>
      </c>
      <c r="G473" s="11"/>
      <c r="H473" s="7">
        <v>358</v>
      </c>
      <c r="I473" s="6" t="s">
        <v>271</v>
      </c>
      <c r="J473" s="33">
        <v>115</v>
      </c>
      <c r="K473" s="6" t="s">
        <v>271</v>
      </c>
      <c r="L473" s="20" t="s">
        <v>22</v>
      </c>
      <c r="M473" s="43">
        <v>99</v>
      </c>
      <c r="N473" s="43">
        <v>91</v>
      </c>
      <c r="O473" s="43">
        <f>M473+N473</f>
        <v>190</v>
      </c>
      <c r="P473" s="43">
        <v>85</v>
      </c>
      <c r="Q473" s="43">
        <v>275</v>
      </c>
      <c r="R473" s="43">
        <v>275</v>
      </c>
      <c r="S473" s="43">
        <v>275</v>
      </c>
    </row>
    <row r="474" spans="1:19" s="17" customFormat="1" ht="56.25" x14ac:dyDescent="0.25">
      <c r="A474" s="8">
        <v>512</v>
      </c>
      <c r="B474" s="8" t="s">
        <v>11</v>
      </c>
      <c r="C474" s="8" t="s">
        <v>12</v>
      </c>
      <c r="D474" s="8">
        <v>21637</v>
      </c>
      <c r="E474" s="10" t="s">
        <v>221</v>
      </c>
      <c r="F474" s="10" t="s">
        <v>221</v>
      </c>
      <c r="G474" s="10" t="s">
        <v>693</v>
      </c>
      <c r="H474" s="8">
        <f>(H475/H476)*100</f>
        <v>22.807017543859647</v>
      </c>
      <c r="I474" s="12" t="s">
        <v>10</v>
      </c>
      <c r="J474" s="8">
        <f>(J475/J476)*100</f>
        <v>26.315789473684209</v>
      </c>
      <c r="K474" s="12" t="s">
        <v>10</v>
      </c>
      <c r="L474" s="22" t="s">
        <v>22</v>
      </c>
      <c r="M474" s="46">
        <f>(M475/M476)*100</f>
        <v>68.181818181818173</v>
      </c>
      <c r="N474" s="46">
        <f>(N475/N476)*100</f>
        <v>57.142857142857139</v>
      </c>
      <c r="O474" s="46">
        <f>(O475/O476)*100</f>
        <v>62</v>
      </c>
      <c r="P474" s="46">
        <f>(P475/P476)*100</f>
        <v>78.94736842105263</v>
      </c>
      <c r="Q474" s="55">
        <f>(Q475/Q476)*100</f>
        <v>66.666666666666657</v>
      </c>
      <c r="R474" s="55">
        <f t="shared" ref="R474:S474" si="163">(R475/R476)*100</f>
        <v>66.666666666666657</v>
      </c>
      <c r="S474" s="55">
        <f t="shared" si="163"/>
        <v>66.666666666666657</v>
      </c>
    </row>
    <row r="475" spans="1:19" s="18" customFormat="1" ht="56.25" x14ac:dyDescent="0.25">
      <c r="A475" s="9">
        <v>512</v>
      </c>
      <c r="B475" s="9" t="s">
        <v>11</v>
      </c>
      <c r="C475" s="9" t="s">
        <v>12</v>
      </c>
      <c r="D475" s="9">
        <v>21637</v>
      </c>
      <c r="E475" s="11" t="s">
        <v>221</v>
      </c>
      <c r="F475" s="11" t="s">
        <v>222</v>
      </c>
      <c r="G475" s="11"/>
      <c r="H475" s="7">
        <v>13</v>
      </c>
      <c r="I475" s="6" t="s">
        <v>279</v>
      </c>
      <c r="J475" s="33">
        <v>15</v>
      </c>
      <c r="K475" s="6" t="s">
        <v>279</v>
      </c>
      <c r="L475" s="20" t="s">
        <v>22</v>
      </c>
      <c r="M475" s="43">
        <v>15</v>
      </c>
      <c r="N475" s="43">
        <v>16</v>
      </c>
      <c r="O475" s="43">
        <f>M475+N475</f>
        <v>31</v>
      </c>
      <c r="P475" s="43">
        <v>15</v>
      </c>
      <c r="Q475" s="43">
        <v>46</v>
      </c>
      <c r="R475" s="43">
        <v>46</v>
      </c>
      <c r="S475" s="43">
        <v>46</v>
      </c>
    </row>
    <row r="476" spans="1:19" s="18" customFormat="1" ht="56.25" x14ac:dyDescent="0.25">
      <c r="A476" s="9">
        <v>512</v>
      </c>
      <c r="B476" s="9" t="s">
        <v>11</v>
      </c>
      <c r="C476" s="9" t="s">
        <v>12</v>
      </c>
      <c r="D476" s="9">
        <v>21637</v>
      </c>
      <c r="E476" s="11" t="s">
        <v>221</v>
      </c>
      <c r="F476" s="11" t="s">
        <v>223</v>
      </c>
      <c r="G476" s="11"/>
      <c r="H476" s="7">
        <v>57</v>
      </c>
      <c r="I476" s="6" t="s">
        <v>271</v>
      </c>
      <c r="J476" s="33">
        <v>57</v>
      </c>
      <c r="K476" s="6" t="s">
        <v>271</v>
      </c>
      <c r="L476" s="20" t="s">
        <v>22</v>
      </c>
      <c r="M476" s="43">
        <v>22</v>
      </c>
      <c r="N476" s="43">
        <v>28</v>
      </c>
      <c r="O476" s="43">
        <f>M476+N476</f>
        <v>50</v>
      </c>
      <c r="P476" s="43">
        <v>19</v>
      </c>
      <c r="Q476" s="43">
        <v>69</v>
      </c>
      <c r="R476" s="43">
        <v>69</v>
      </c>
      <c r="S476" s="43">
        <v>69</v>
      </c>
    </row>
    <row r="477" spans="1:19" s="17" customFormat="1" ht="90" x14ac:dyDescent="0.25">
      <c r="A477" s="8">
        <v>512</v>
      </c>
      <c r="B477" s="8" t="s">
        <v>8</v>
      </c>
      <c r="C477" s="8" t="s">
        <v>9</v>
      </c>
      <c r="D477" s="8">
        <v>21638</v>
      </c>
      <c r="E477" s="10" t="s">
        <v>224</v>
      </c>
      <c r="F477" s="10" t="s">
        <v>224</v>
      </c>
      <c r="G477" s="10" t="s">
        <v>694</v>
      </c>
      <c r="H477" s="8">
        <f>(H478/H479)*100</f>
        <v>80</v>
      </c>
      <c r="I477" s="12" t="s">
        <v>10</v>
      </c>
      <c r="J477" s="8">
        <f>(J478/J479)*100</f>
        <v>88</v>
      </c>
      <c r="K477" s="12" t="s">
        <v>10</v>
      </c>
      <c r="L477" s="22" t="s">
        <v>22</v>
      </c>
      <c r="M477" s="46">
        <v>-998</v>
      </c>
      <c r="N477" s="8">
        <f>(N478/N479)*100</f>
        <v>100</v>
      </c>
      <c r="O477" s="8">
        <f>(O478/O479)*100</f>
        <v>100</v>
      </c>
      <c r="P477" s="46">
        <v>-998</v>
      </c>
      <c r="Q477" s="8">
        <f>(Q478/Q479)*100</f>
        <v>100</v>
      </c>
      <c r="R477" s="8">
        <f t="shared" ref="R477:S477" si="164">(R478/R479)*100</f>
        <v>100</v>
      </c>
      <c r="S477" s="8">
        <f t="shared" si="164"/>
        <v>100</v>
      </c>
    </row>
    <row r="478" spans="1:19" s="18" customFormat="1" ht="56.25" x14ac:dyDescent="0.25">
      <c r="A478" s="9">
        <v>512</v>
      </c>
      <c r="B478" s="9" t="s">
        <v>8</v>
      </c>
      <c r="C478" s="9" t="s">
        <v>9</v>
      </c>
      <c r="D478" s="9">
        <v>21638</v>
      </c>
      <c r="E478" s="11" t="s">
        <v>224</v>
      </c>
      <c r="F478" s="11" t="s">
        <v>225</v>
      </c>
      <c r="G478" s="11"/>
      <c r="H478" s="9">
        <v>20</v>
      </c>
      <c r="I478" s="9" t="s">
        <v>280</v>
      </c>
      <c r="J478" s="9">
        <v>22</v>
      </c>
      <c r="K478" s="9" t="s">
        <v>280</v>
      </c>
      <c r="L478" s="20" t="s">
        <v>22</v>
      </c>
      <c r="M478" s="43"/>
      <c r="N478" s="43">
        <v>16</v>
      </c>
      <c r="O478" s="43">
        <v>16</v>
      </c>
      <c r="P478" s="43"/>
      <c r="Q478" s="43">
        <v>16</v>
      </c>
      <c r="R478" s="43">
        <v>16</v>
      </c>
      <c r="S478" s="43">
        <v>16</v>
      </c>
    </row>
    <row r="479" spans="1:19" s="18" customFormat="1" ht="56.25" x14ac:dyDescent="0.25">
      <c r="A479" s="9">
        <v>512</v>
      </c>
      <c r="B479" s="9" t="s">
        <v>8</v>
      </c>
      <c r="C479" s="9" t="s">
        <v>9</v>
      </c>
      <c r="D479" s="9">
        <v>21638</v>
      </c>
      <c r="E479" s="11" t="s">
        <v>224</v>
      </c>
      <c r="F479" s="11" t="s">
        <v>226</v>
      </c>
      <c r="G479" s="11"/>
      <c r="H479" s="9">
        <v>25</v>
      </c>
      <c r="I479" s="9" t="s">
        <v>280</v>
      </c>
      <c r="J479" s="9">
        <v>25</v>
      </c>
      <c r="K479" s="9" t="s">
        <v>280</v>
      </c>
      <c r="L479" s="20" t="s">
        <v>22</v>
      </c>
      <c r="M479" s="43"/>
      <c r="N479" s="43">
        <v>16</v>
      </c>
      <c r="O479" s="43">
        <v>16</v>
      </c>
      <c r="P479" s="43"/>
      <c r="Q479" s="43">
        <v>16</v>
      </c>
      <c r="R479" s="43">
        <v>16</v>
      </c>
      <c r="S479" s="43">
        <v>16</v>
      </c>
    </row>
    <row r="480" spans="1:19" s="17" customFormat="1" ht="56.25" x14ac:dyDescent="0.25">
      <c r="A480" s="8">
        <v>512</v>
      </c>
      <c r="B480" s="8" t="s">
        <v>11</v>
      </c>
      <c r="C480" s="8" t="s">
        <v>12</v>
      </c>
      <c r="D480" s="8">
        <v>21639</v>
      </c>
      <c r="E480" s="10" t="s">
        <v>227</v>
      </c>
      <c r="F480" s="10" t="s">
        <v>227</v>
      </c>
      <c r="G480" s="10" t="s">
        <v>695</v>
      </c>
      <c r="H480" s="8">
        <f>(H481/H482)*100</f>
        <v>77.777777777777786</v>
      </c>
      <c r="I480" s="8" t="s">
        <v>10</v>
      </c>
      <c r="J480" s="8">
        <f>(J481/J482)*100</f>
        <v>80</v>
      </c>
      <c r="K480" s="8" t="s">
        <v>10</v>
      </c>
      <c r="L480" s="22" t="s">
        <v>22</v>
      </c>
      <c r="M480" s="46">
        <f>(M481/M482)*100</f>
        <v>100</v>
      </c>
      <c r="N480" s="46">
        <f>(N481/N482)*100</f>
        <v>100</v>
      </c>
      <c r="O480" s="46">
        <f>(O481/O482)*100</f>
        <v>100</v>
      </c>
      <c r="P480" s="46">
        <f>(P481/P482)*100</f>
        <v>100</v>
      </c>
      <c r="Q480" s="46">
        <f>(Q481/Q482)*100</f>
        <v>100</v>
      </c>
      <c r="R480" s="46">
        <f t="shared" ref="R480:S480" si="165">(R481/R482)*100</f>
        <v>100</v>
      </c>
      <c r="S480" s="46">
        <f t="shared" si="165"/>
        <v>100</v>
      </c>
    </row>
    <row r="481" spans="1:19" s="18" customFormat="1" ht="56.25" x14ac:dyDescent="0.25">
      <c r="A481" s="9">
        <v>512</v>
      </c>
      <c r="B481" s="9" t="s">
        <v>11</v>
      </c>
      <c r="C481" s="9" t="s">
        <v>12</v>
      </c>
      <c r="D481" s="9">
        <v>21639</v>
      </c>
      <c r="E481" s="11" t="s">
        <v>227</v>
      </c>
      <c r="F481" s="11" t="s">
        <v>228</v>
      </c>
      <c r="G481" s="11"/>
      <c r="H481" s="9">
        <v>21</v>
      </c>
      <c r="I481" s="6" t="s">
        <v>280</v>
      </c>
      <c r="J481" s="37">
        <v>24</v>
      </c>
      <c r="K481" s="6" t="s">
        <v>280</v>
      </c>
      <c r="L481" s="20" t="s">
        <v>22</v>
      </c>
      <c r="M481" s="43">
        <v>13</v>
      </c>
      <c r="N481" s="43">
        <v>13</v>
      </c>
      <c r="O481" s="43">
        <f>M481+N481</f>
        <v>26</v>
      </c>
      <c r="P481" s="43">
        <v>21</v>
      </c>
      <c r="Q481" s="43">
        <v>47</v>
      </c>
      <c r="R481" s="43">
        <v>47</v>
      </c>
      <c r="S481" s="43">
        <v>47</v>
      </c>
    </row>
    <row r="482" spans="1:19" s="18" customFormat="1" ht="56.25" x14ac:dyDescent="0.25">
      <c r="A482" s="9">
        <v>512</v>
      </c>
      <c r="B482" s="9" t="s">
        <v>11</v>
      </c>
      <c r="C482" s="9" t="s">
        <v>12</v>
      </c>
      <c r="D482" s="9">
        <v>21639</v>
      </c>
      <c r="E482" s="11" t="s">
        <v>227</v>
      </c>
      <c r="F482" s="11" t="s">
        <v>229</v>
      </c>
      <c r="G482" s="11"/>
      <c r="H482" s="9">
        <v>27</v>
      </c>
      <c r="I482" s="6" t="s">
        <v>280</v>
      </c>
      <c r="J482" s="37">
        <v>30</v>
      </c>
      <c r="K482" s="6" t="s">
        <v>280</v>
      </c>
      <c r="L482" s="20" t="s">
        <v>22</v>
      </c>
      <c r="M482" s="43">
        <v>13</v>
      </c>
      <c r="N482" s="43">
        <v>13</v>
      </c>
      <c r="O482" s="43">
        <f>M482+N482</f>
        <v>26</v>
      </c>
      <c r="P482" s="43">
        <v>21</v>
      </c>
      <c r="Q482" s="43">
        <v>47</v>
      </c>
      <c r="R482" s="43">
        <v>47</v>
      </c>
      <c r="S482" s="43">
        <v>47</v>
      </c>
    </row>
    <row r="483" spans="1:19" s="17" customFormat="1" ht="56.25" x14ac:dyDescent="0.25">
      <c r="A483" s="8">
        <v>512</v>
      </c>
      <c r="B483" s="8" t="s">
        <v>11</v>
      </c>
      <c r="C483" s="8" t="s">
        <v>12</v>
      </c>
      <c r="D483" s="8">
        <v>21640</v>
      </c>
      <c r="E483" s="10" t="s">
        <v>230</v>
      </c>
      <c r="F483" s="10" t="s">
        <v>230</v>
      </c>
      <c r="G483" s="10" t="s">
        <v>696</v>
      </c>
      <c r="H483" s="8">
        <f>(H484/H485)*100</f>
        <v>72.093023255813947</v>
      </c>
      <c r="I483" s="12" t="s">
        <v>10</v>
      </c>
      <c r="J483" s="8">
        <f>(J484/J485)*100</f>
        <v>76</v>
      </c>
      <c r="K483" s="12" t="s">
        <v>10</v>
      </c>
      <c r="L483" s="22" t="s">
        <v>22</v>
      </c>
      <c r="M483" s="46">
        <f>(M484/M485)*100</f>
        <v>90.476190476190482</v>
      </c>
      <c r="N483" s="46">
        <f>(N484/N485)*100</f>
        <v>90.909090909090907</v>
      </c>
      <c r="O483" s="46">
        <f>(O484/O485)*100</f>
        <v>90.625</v>
      </c>
      <c r="P483" s="46">
        <f>(P484/P485)*100</f>
        <v>94.594594594594597</v>
      </c>
      <c r="Q483" s="55">
        <f>(Q484/Q485)*100</f>
        <v>92.753623188405797</v>
      </c>
      <c r="R483" s="55">
        <f t="shared" ref="R483:S483" si="166">(R484/R485)*100</f>
        <v>92.753623188405797</v>
      </c>
      <c r="S483" s="55">
        <f t="shared" si="166"/>
        <v>92.753623188405797</v>
      </c>
    </row>
    <row r="484" spans="1:19" s="18" customFormat="1" ht="56.25" x14ac:dyDescent="0.25">
      <c r="A484" s="9">
        <v>512</v>
      </c>
      <c r="B484" s="9" t="s">
        <v>11</v>
      </c>
      <c r="C484" s="9" t="s">
        <v>12</v>
      </c>
      <c r="D484" s="9">
        <v>21640</v>
      </c>
      <c r="E484" s="11" t="s">
        <v>230</v>
      </c>
      <c r="F484" s="11" t="s">
        <v>231</v>
      </c>
      <c r="G484" s="11"/>
      <c r="H484" s="7">
        <v>31</v>
      </c>
      <c r="I484" s="6" t="s">
        <v>273</v>
      </c>
      <c r="J484" s="37">
        <v>19</v>
      </c>
      <c r="K484" s="6" t="s">
        <v>273</v>
      </c>
      <c r="L484" s="20" t="s">
        <v>22</v>
      </c>
      <c r="M484" s="43">
        <v>19</v>
      </c>
      <c r="N484" s="43">
        <v>10</v>
      </c>
      <c r="O484" s="43">
        <f>M484+N484</f>
        <v>29</v>
      </c>
      <c r="P484" s="43">
        <v>35</v>
      </c>
      <c r="Q484" s="43">
        <v>64</v>
      </c>
      <c r="R484" s="43">
        <v>64</v>
      </c>
      <c r="S484" s="43">
        <v>64</v>
      </c>
    </row>
    <row r="485" spans="1:19" s="18" customFormat="1" ht="56.25" x14ac:dyDescent="0.25">
      <c r="A485" s="9">
        <v>512</v>
      </c>
      <c r="B485" s="9" t="s">
        <v>11</v>
      </c>
      <c r="C485" s="9" t="s">
        <v>12</v>
      </c>
      <c r="D485" s="9">
        <v>21640</v>
      </c>
      <c r="E485" s="11" t="s">
        <v>230</v>
      </c>
      <c r="F485" s="11" t="s">
        <v>232</v>
      </c>
      <c r="G485" s="11"/>
      <c r="H485" s="7">
        <v>43</v>
      </c>
      <c r="I485" s="6" t="s">
        <v>273</v>
      </c>
      <c r="J485" s="37">
        <v>25</v>
      </c>
      <c r="K485" s="6" t="s">
        <v>273</v>
      </c>
      <c r="L485" s="20" t="s">
        <v>22</v>
      </c>
      <c r="M485" s="43">
        <v>21</v>
      </c>
      <c r="N485" s="43">
        <v>11</v>
      </c>
      <c r="O485" s="43">
        <f>M485+N485</f>
        <v>32</v>
      </c>
      <c r="P485" s="43">
        <v>37</v>
      </c>
      <c r="Q485" s="43">
        <v>69</v>
      </c>
      <c r="R485" s="43">
        <v>69</v>
      </c>
      <c r="S485" s="43">
        <v>69</v>
      </c>
    </row>
    <row r="486" spans="1:19" s="17" customFormat="1" ht="56.25" x14ac:dyDescent="0.25">
      <c r="A486" s="8">
        <v>512</v>
      </c>
      <c r="B486" s="8" t="s">
        <v>8</v>
      </c>
      <c r="C486" s="8" t="s">
        <v>9</v>
      </c>
      <c r="D486" s="8">
        <v>21641</v>
      </c>
      <c r="E486" s="10" t="s">
        <v>233</v>
      </c>
      <c r="F486" s="10" t="s">
        <v>233</v>
      </c>
      <c r="G486" s="10" t="s">
        <v>697</v>
      </c>
      <c r="H486" s="8">
        <f>(H487/H488)*100</f>
        <v>49.523809523809526</v>
      </c>
      <c r="I486" s="12" t="s">
        <v>10</v>
      </c>
      <c r="J486" s="8">
        <f>(J487/J488)*100</f>
        <v>49.775381850853549</v>
      </c>
      <c r="K486" s="12" t="s">
        <v>10</v>
      </c>
      <c r="L486" s="22" t="s">
        <v>22</v>
      </c>
      <c r="M486" s="46">
        <v>-998</v>
      </c>
      <c r="N486" s="8">
        <f>(N487/N488)*100</f>
        <v>20</v>
      </c>
      <c r="O486" s="8">
        <f>(O487/O488)*100</f>
        <v>20</v>
      </c>
      <c r="P486" s="46">
        <v>-998</v>
      </c>
      <c r="Q486" s="8">
        <f>(Q487/Q488)*100</f>
        <v>20</v>
      </c>
      <c r="R486" s="8">
        <f t="shared" ref="R486:S486" si="167">(R487/R488)*100</f>
        <v>20</v>
      </c>
      <c r="S486" s="8">
        <f t="shared" si="167"/>
        <v>20</v>
      </c>
    </row>
    <row r="487" spans="1:19" s="18" customFormat="1" ht="56.25" x14ac:dyDescent="0.25">
      <c r="A487" s="9">
        <v>512</v>
      </c>
      <c r="B487" s="9" t="s">
        <v>8</v>
      </c>
      <c r="C487" s="9" t="s">
        <v>9</v>
      </c>
      <c r="D487" s="9">
        <v>21641</v>
      </c>
      <c r="E487" s="11" t="s">
        <v>233</v>
      </c>
      <c r="F487" s="11" t="s">
        <v>234</v>
      </c>
      <c r="G487" s="11"/>
      <c r="H487" s="9">
        <v>520</v>
      </c>
      <c r="I487" s="9" t="s">
        <v>276</v>
      </c>
      <c r="J487" s="9">
        <v>554</v>
      </c>
      <c r="K487" s="9" t="s">
        <v>276</v>
      </c>
      <c r="L487" s="20" t="s">
        <v>22</v>
      </c>
      <c r="M487" s="43"/>
      <c r="N487" s="43">
        <v>55</v>
      </c>
      <c r="O487" s="43">
        <v>55</v>
      </c>
      <c r="P487" s="43"/>
      <c r="Q487" s="43">
        <v>55</v>
      </c>
      <c r="R487" s="43">
        <v>55</v>
      </c>
      <c r="S487" s="43">
        <v>55</v>
      </c>
    </row>
    <row r="488" spans="1:19" s="18" customFormat="1" ht="56.25" x14ac:dyDescent="0.25">
      <c r="A488" s="9">
        <v>512</v>
      </c>
      <c r="B488" s="9" t="s">
        <v>8</v>
      </c>
      <c r="C488" s="9" t="s">
        <v>9</v>
      </c>
      <c r="D488" s="9">
        <v>21641</v>
      </c>
      <c r="E488" s="11" t="s">
        <v>233</v>
      </c>
      <c r="F488" s="11" t="s">
        <v>235</v>
      </c>
      <c r="G488" s="11"/>
      <c r="H488" s="9">
        <v>1050</v>
      </c>
      <c r="I488" s="9" t="s">
        <v>276</v>
      </c>
      <c r="J488" s="9">
        <v>1113</v>
      </c>
      <c r="K488" s="9" t="s">
        <v>276</v>
      </c>
      <c r="L488" s="20" t="s">
        <v>22</v>
      </c>
      <c r="M488" s="43"/>
      <c r="N488" s="43">
        <v>275</v>
      </c>
      <c r="O488" s="43">
        <v>275</v>
      </c>
      <c r="P488" s="43"/>
      <c r="Q488" s="43">
        <v>275</v>
      </c>
      <c r="R488" s="43">
        <v>275</v>
      </c>
      <c r="S488" s="43">
        <v>275</v>
      </c>
    </row>
    <row r="489" spans="1:19" s="17" customFormat="1" ht="56.25" x14ac:dyDescent="0.25">
      <c r="A489" s="8">
        <v>512</v>
      </c>
      <c r="B489" s="8" t="s">
        <v>11</v>
      </c>
      <c r="C489" s="8" t="s">
        <v>12</v>
      </c>
      <c r="D489" s="8">
        <v>21642</v>
      </c>
      <c r="E489" s="10" t="s">
        <v>236</v>
      </c>
      <c r="F489" s="10" t="s">
        <v>236</v>
      </c>
      <c r="G489" s="10" t="s">
        <v>698</v>
      </c>
      <c r="H489" s="8">
        <f>(H490/H491)*100</f>
        <v>95.567375886524815</v>
      </c>
      <c r="I489" s="8" t="s">
        <v>10</v>
      </c>
      <c r="J489" s="8">
        <f>(J490/J491)*100</f>
        <v>96.8</v>
      </c>
      <c r="K489" s="8" t="s">
        <v>10</v>
      </c>
      <c r="L489" s="22" t="s">
        <v>22</v>
      </c>
      <c r="M489" s="46">
        <f>(M490/M491)*100</f>
        <v>99.132947976878611</v>
      </c>
      <c r="N489" s="46">
        <f>(N490/N491)*100</f>
        <v>98.987854251012138</v>
      </c>
      <c r="O489" s="46">
        <f>(O490/O491)*100</f>
        <v>99.047619047619051</v>
      </c>
      <c r="P489" s="46">
        <f>(P490/P491)*100</f>
        <v>98.373983739837399</v>
      </c>
      <c r="Q489" s="55">
        <f>(Q490/Q491)*100</f>
        <v>98.762886597938149</v>
      </c>
      <c r="R489" s="55">
        <f t="shared" ref="R489:S489" si="168">(R490/R491)*100</f>
        <v>98.762886597938149</v>
      </c>
      <c r="S489" s="55">
        <f t="shared" si="168"/>
        <v>98.762886597938149</v>
      </c>
    </row>
    <row r="490" spans="1:19" s="18" customFormat="1" ht="56.25" x14ac:dyDescent="0.25">
      <c r="A490" s="9">
        <v>512</v>
      </c>
      <c r="B490" s="9" t="s">
        <v>11</v>
      </c>
      <c r="C490" s="9" t="s">
        <v>12</v>
      </c>
      <c r="D490" s="9">
        <v>21642</v>
      </c>
      <c r="E490" s="11" t="s">
        <v>236</v>
      </c>
      <c r="F490" s="11" t="s">
        <v>237</v>
      </c>
      <c r="G490" s="11"/>
      <c r="H490" s="7">
        <v>1078</v>
      </c>
      <c r="I490" s="6" t="s">
        <v>281</v>
      </c>
      <c r="J490" s="33">
        <v>242</v>
      </c>
      <c r="K490" s="6" t="s">
        <v>281</v>
      </c>
      <c r="L490" s="20" t="s">
        <v>22</v>
      </c>
      <c r="M490" s="43">
        <v>343</v>
      </c>
      <c r="N490" s="43">
        <v>489</v>
      </c>
      <c r="O490" s="43">
        <f>M490+N490</f>
        <v>832</v>
      </c>
      <c r="P490" s="43">
        <v>605</v>
      </c>
      <c r="Q490" s="43">
        <v>1437</v>
      </c>
      <c r="R490" s="43">
        <v>1437</v>
      </c>
      <c r="S490" s="43">
        <v>1437</v>
      </c>
    </row>
    <row r="491" spans="1:19" s="18" customFormat="1" ht="56.25" x14ac:dyDescent="0.25">
      <c r="A491" s="9">
        <v>512</v>
      </c>
      <c r="B491" s="9" t="s">
        <v>11</v>
      </c>
      <c r="C491" s="9" t="s">
        <v>12</v>
      </c>
      <c r="D491" s="9">
        <v>21642</v>
      </c>
      <c r="E491" s="11" t="s">
        <v>236</v>
      </c>
      <c r="F491" s="11" t="s">
        <v>238</v>
      </c>
      <c r="G491" s="11"/>
      <c r="H491" s="7">
        <v>1128</v>
      </c>
      <c r="I491" s="6" t="s">
        <v>281</v>
      </c>
      <c r="J491" s="33">
        <v>250</v>
      </c>
      <c r="K491" s="6" t="s">
        <v>281</v>
      </c>
      <c r="L491" s="20" t="s">
        <v>22</v>
      </c>
      <c r="M491" s="43">
        <v>346</v>
      </c>
      <c r="N491" s="43">
        <v>494</v>
      </c>
      <c r="O491" s="43">
        <f>M491+N491</f>
        <v>840</v>
      </c>
      <c r="P491" s="43">
        <v>615</v>
      </c>
      <c r="Q491" s="43">
        <v>1455</v>
      </c>
      <c r="R491" s="43">
        <v>1455</v>
      </c>
      <c r="S491" s="43">
        <v>1455</v>
      </c>
    </row>
    <row r="492" spans="1:19" s="17" customFormat="1" ht="56.25" x14ac:dyDescent="0.25">
      <c r="A492" s="8">
        <v>512</v>
      </c>
      <c r="B492" s="8" t="s">
        <v>11</v>
      </c>
      <c r="C492" s="8" t="s">
        <v>12</v>
      </c>
      <c r="D492" s="8">
        <v>21643</v>
      </c>
      <c r="E492" s="10" t="s">
        <v>239</v>
      </c>
      <c r="F492" s="10" t="s">
        <v>239</v>
      </c>
      <c r="G492" s="10" t="s">
        <v>699</v>
      </c>
      <c r="H492" s="8">
        <f>(H493/H494)*100</f>
        <v>36.39464250149372</v>
      </c>
      <c r="I492" s="12" t="s">
        <v>10</v>
      </c>
      <c r="J492" s="8">
        <f>(J493/J494)*100</f>
        <v>36.501508958245786</v>
      </c>
      <c r="K492" s="12" t="s">
        <v>10</v>
      </c>
      <c r="L492" s="22" t="s">
        <v>22</v>
      </c>
      <c r="M492" s="46">
        <f>(M493/M494)*100</f>
        <v>15.416028586013272</v>
      </c>
      <c r="N492" s="46">
        <f>(N493/N494)*100</f>
        <v>10.107197549770291</v>
      </c>
      <c r="O492" s="46">
        <f>(O493/O494)*100</f>
        <v>25.52322613578356</v>
      </c>
      <c r="P492" s="46">
        <f>(P493/P494)*100</f>
        <v>5.9928534966819802</v>
      </c>
      <c r="Q492" s="55">
        <f>(Q493/Q494)*100</f>
        <v>31.516079632465544</v>
      </c>
      <c r="R492" s="55">
        <f t="shared" ref="R492:S492" si="169">(R493/R494)*100</f>
        <v>31.516079632465544</v>
      </c>
      <c r="S492" s="55">
        <f t="shared" si="169"/>
        <v>31.516079632465544</v>
      </c>
    </row>
    <row r="493" spans="1:19" s="18" customFormat="1" ht="56.25" x14ac:dyDescent="0.25">
      <c r="A493" s="9">
        <v>512</v>
      </c>
      <c r="B493" s="9" t="s">
        <v>11</v>
      </c>
      <c r="C493" s="9" t="s">
        <v>12</v>
      </c>
      <c r="D493" s="9">
        <v>21643</v>
      </c>
      <c r="E493" s="11" t="s">
        <v>239</v>
      </c>
      <c r="F493" s="11" t="s">
        <v>240</v>
      </c>
      <c r="G493" s="11"/>
      <c r="H493" s="7">
        <v>14619</v>
      </c>
      <c r="I493" s="6" t="s">
        <v>275</v>
      </c>
      <c r="J493" s="33">
        <v>19110</v>
      </c>
      <c r="K493" s="6" t="s">
        <v>275</v>
      </c>
      <c r="L493" s="20" t="s">
        <v>22</v>
      </c>
      <c r="M493" s="43">
        <v>1510</v>
      </c>
      <c r="N493" s="43">
        <v>990</v>
      </c>
      <c r="O493" s="43">
        <f>M493+N493</f>
        <v>2500</v>
      </c>
      <c r="P493" s="43">
        <v>587</v>
      </c>
      <c r="Q493" s="43">
        <v>3087</v>
      </c>
      <c r="R493" s="43">
        <v>3087</v>
      </c>
      <c r="S493" s="43">
        <v>3087</v>
      </c>
    </row>
    <row r="494" spans="1:19" s="18" customFormat="1" ht="56.25" x14ac:dyDescent="0.25">
      <c r="A494" s="9">
        <v>512</v>
      </c>
      <c r="B494" s="9" t="s">
        <v>11</v>
      </c>
      <c r="C494" s="9" t="s">
        <v>12</v>
      </c>
      <c r="D494" s="9">
        <v>21643</v>
      </c>
      <c r="E494" s="11" t="s">
        <v>239</v>
      </c>
      <c r="F494" s="11" t="s">
        <v>241</v>
      </c>
      <c r="G494" s="11"/>
      <c r="H494" s="7">
        <v>40168</v>
      </c>
      <c r="I494" s="6" t="s">
        <v>275</v>
      </c>
      <c r="J494" s="6">
        <v>52354</v>
      </c>
      <c r="K494" s="6" t="s">
        <v>275</v>
      </c>
      <c r="L494" s="20" t="s">
        <v>22</v>
      </c>
      <c r="M494" s="43">
        <v>9795</v>
      </c>
      <c r="N494" s="43">
        <v>9795</v>
      </c>
      <c r="O494" s="43">
        <v>9795</v>
      </c>
      <c r="P494" s="43">
        <v>9795</v>
      </c>
      <c r="Q494" s="43">
        <v>9795</v>
      </c>
      <c r="R494" s="43">
        <v>9795</v>
      </c>
      <c r="S494" s="43">
        <v>9795</v>
      </c>
    </row>
    <row r="495" spans="1:19" s="17" customFormat="1" ht="101.25" x14ac:dyDescent="0.25">
      <c r="A495" s="8">
        <v>512</v>
      </c>
      <c r="B495" s="8" t="s">
        <v>8</v>
      </c>
      <c r="C495" s="8" t="s">
        <v>9</v>
      </c>
      <c r="D495" s="8">
        <v>21644</v>
      </c>
      <c r="E495" s="10" t="s">
        <v>242</v>
      </c>
      <c r="F495" s="10" t="s">
        <v>242</v>
      </c>
      <c r="G495" s="10" t="s">
        <v>700</v>
      </c>
      <c r="H495" s="8">
        <f>(H496/H497)*100</f>
        <v>80</v>
      </c>
      <c r="I495" s="12" t="s">
        <v>10</v>
      </c>
      <c r="J495" s="8">
        <f>(J496/J497)*100</f>
        <v>80</v>
      </c>
      <c r="K495" s="12" t="s">
        <v>10</v>
      </c>
      <c r="L495" s="22" t="s">
        <v>243</v>
      </c>
      <c r="M495" s="46">
        <v>-998</v>
      </c>
      <c r="N495" s="46">
        <f>(N496/N497)*100</f>
        <v>0</v>
      </c>
      <c r="O495" s="46">
        <f>(O496/O497)*100</f>
        <v>0</v>
      </c>
      <c r="P495" s="46">
        <v>-998</v>
      </c>
      <c r="Q495" s="46">
        <f>(Q496/Q497)*100</f>
        <v>80</v>
      </c>
      <c r="R495" s="46">
        <f t="shared" ref="R495:S495" si="170">(R496/R497)*100</f>
        <v>80</v>
      </c>
      <c r="S495" s="46">
        <f t="shared" si="170"/>
        <v>80</v>
      </c>
    </row>
    <row r="496" spans="1:19" s="18" customFormat="1" ht="45" x14ac:dyDescent="0.25">
      <c r="A496" s="9">
        <v>512</v>
      </c>
      <c r="B496" s="9" t="s">
        <v>8</v>
      </c>
      <c r="C496" s="9" t="s">
        <v>9</v>
      </c>
      <c r="D496" s="9">
        <v>21644</v>
      </c>
      <c r="E496" s="11" t="s">
        <v>242</v>
      </c>
      <c r="F496" s="11" t="s">
        <v>244</v>
      </c>
      <c r="G496" s="11"/>
      <c r="H496" s="7">
        <v>80</v>
      </c>
      <c r="I496" s="6" t="s">
        <v>293</v>
      </c>
      <c r="J496" s="37">
        <v>400</v>
      </c>
      <c r="K496" s="6" t="s">
        <v>293</v>
      </c>
      <c r="L496" s="20" t="s">
        <v>243</v>
      </c>
      <c r="M496" s="43"/>
      <c r="N496" s="43">
        <v>0</v>
      </c>
      <c r="O496" s="43">
        <v>0</v>
      </c>
      <c r="P496" s="43"/>
      <c r="Q496" s="37">
        <v>400</v>
      </c>
      <c r="R496" s="37">
        <v>400</v>
      </c>
      <c r="S496" s="37">
        <v>400</v>
      </c>
    </row>
    <row r="497" spans="1:19" s="18" customFormat="1" ht="45" x14ac:dyDescent="0.25">
      <c r="A497" s="9">
        <v>512</v>
      </c>
      <c r="B497" s="9" t="s">
        <v>8</v>
      </c>
      <c r="C497" s="9" t="s">
        <v>9</v>
      </c>
      <c r="D497" s="9">
        <v>21644</v>
      </c>
      <c r="E497" s="11" t="s">
        <v>242</v>
      </c>
      <c r="F497" s="11" t="s">
        <v>180</v>
      </c>
      <c r="G497" s="11"/>
      <c r="H497" s="7">
        <v>100</v>
      </c>
      <c r="I497" s="6" t="s">
        <v>293</v>
      </c>
      <c r="J497" s="37">
        <v>500</v>
      </c>
      <c r="K497" s="6" t="s">
        <v>293</v>
      </c>
      <c r="L497" s="20" t="s">
        <v>243</v>
      </c>
      <c r="M497" s="43"/>
      <c r="N497" s="43">
        <v>1</v>
      </c>
      <c r="O497" s="43">
        <v>1</v>
      </c>
      <c r="P497" s="43"/>
      <c r="Q497" s="37">
        <v>500</v>
      </c>
      <c r="R497" s="37">
        <v>500</v>
      </c>
      <c r="S497" s="37">
        <v>500</v>
      </c>
    </row>
    <row r="498" spans="1:19" s="17" customFormat="1" ht="67.5" x14ac:dyDescent="0.25">
      <c r="A498" s="8">
        <v>512</v>
      </c>
      <c r="B498" s="8" t="s">
        <v>11</v>
      </c>
      <c r="C498" s="8" t="s">
        <v>12</v>
      </c>
      <c r="D498" s="8">
        <v>21645</v>
      </c>
      <c r="E498" s="10" t="s">
        <v>245</v>
      </c>
      <c r="F498" s="10" t="s">
        <v>245</v>
      </c>
      <c r="G498" s="26" t="s">
        <v>701</v>
      </c>
      <c r="H498" s="8">
        <f>(H499/H500)*100</f>
        <v>92.045454545454547</v>
      </c>
      <c r="I498" s="12" t="s">
        <v>10</v>
      </c>
      <c r="J498" s="8">
        <f>(J499/J500)*100</f>
        <v>100</v>
      </c>
      <c r="K498" s="12" t="s">
        <v>10</v>
      </c>
      <c r="L498" s="22" t="s">
        <v>246</v>
      </c>
      <c r="M498" s="46">
        <f>(M499/M500)*100</f>
        <v>100</v>
      </c>
      <c r="N498" s="46">
        <v>0</v>
      </c>
      <c r="O498" s="46">
        <f>(O499/O500)*100</f>
        <v>100</v>
      </c>
      <c r="P498" s="46">
        <v>0</v>
      </c>
      <c r="Q498" s="46">
        <f>(Q499/Q500)*100</f>
        <v>100</v>
      </c>
      <c r="R498" s="46">
        <f t="shared" ref="R498:S498" si="171">(R499/R500)*100</f>
        <v>100</v>
      </c>
      <c r="S498" s="46">
        <f t="shared" si="171"/>
        <v>100</v>
      </c>
    </row>
    <row r="499" spans="1:19" s="18" customFormat="1" ht="45" x14ac:dyDescent="0.25">
      <c r="A499" s="9">
        <v>512</v>
      </c>
      <c r="B499" s="9" t="s">
        <v>11</v>
      </c>
      <c r="C499" s="9" t="s">
        <v>12</v>
      </c>
      <c r="D499" s="9">
        <v>21645</v>
      </c>
      <c r="E499" s="11" t="s">
        <v>245</v>
      </c>
      <c r="F499" s="11" t="s">
        <v>247</v>
      </c>
      <c r="G499" s="11"/>
      <c r="H499" s="7">
        <v>81</v>
      </c>
      <c r="I499" s="6" t="s">
        <v>294</v>
      </c>
      <c r="J499" s="37">
        <v>50</v>
      </c>
      <c r="K499" s="6" t="s">
        <v>294</v>
      </c>
      <c r="L499" s="20" t="s">
        <v>246</v>
      </c>
      <c r="M499" s="43">
        <v>15</v>
      </c>
      <c r="N499" s="43">
        <v>0</v>
      </c>
      <c r="O499" s="43">
        <f>M499+N499</f>
        <v>15</v>
      </c>
      <c r="P499" s="43">
        <v>0</v>
      </c>
      <c r="Q499" s="43">
        <v>15</v>
      </c>
      <c r="R499" s="43">
        <v>15</v>
      </c>
      <c r="S499" s="43">
        <v>15</v>
      </c>
    </row>
    <row r="500" spans="1:19" s="18" customFormat="1" ht="45" x14ac:dyDescent="0.25">
      <c r="A500" s="9">
        <v>512</v>
      </c>
      <c r="B500" s="9" t="s">
        <v>11</v>
      </c>
      <c r="C500" s="9" t="s">
        <v>12</v>
      </c>
      <c r="D500" s="9">
        <v>21645</v>
      </c>
      <c r="E500" s="11" t="s">
        <v>245</v>
      </c>
      <c r="F500" s="11" t="s">
        <v>248</v>
      </c>
      <c r="G500" s="11"/>
      <c r="H500" s="7">
        <v>88</v>
      </c>
      <c r="I500" s="6" t="s">
        <v>294</v>
      </c>
      <c r="J500" s="37">
        <v>50</v>
      </c>
      <c r="K500" s="6" t="s">
        <v>294</v>
      </c>
      <c r="L500" s="20" t="s">
        <v>246</v>
      </c>
      <c r="M500" s="43">
        <v>15</v>
      </c>
      <c r="N500" s="43">
        <v>0</v>
      </c>
      <c r="O500" s="43">
        <v>15</v>
      </c>
      <c r="P500" s="43">
        <v>0</v>
      </c>
      <c r="Q500" s="43">
        <v>15</v>
      </c>
      <c r="R500" s="43">
        <v>15</v>
      </c>
      <c r="S500" s="43">
        <v>15</v>
      </c>
    </row>
    <row r="501" spans="1:19" s="17" customFormat="1" ht="78.75" x14ac:dyDescent="0.25">
      <c r="A501" s="8">
        <v>512</v>
      </c>
      <c r="B501" s="8" t="s">
        <v>11</v>
      </c>
      <c r="C501" s="8" t="s">
        <v>12</v>
      </c>
      <c r="D501" s="8">
        <v>21646</v>
      </c>
      <c r="E501" s="10" t="s">
        <v>249</v>
      </c>
      <c r="F501" s="10" t="s">
        <v>249</v>
      </c>
      <c r="G501" s="26" t="s">
        <v>702</v>
      </c>
      <c r="H501" s="8">
        <f>(H502/H503)*100</f>
        <v>0</v>
      </c>
      <c r="I501" s="12" t="s">
        <v>10</v>
      </c>
      <c r="J501" s="8">
        <f>(J502/J503)*100</f>
        <v>8</v>
      </c>
      <c r="K501" s="12" t="s">
        <v>10</v>
      </c>
      <c r="L501" s="22" t="s">
        <v>250</v>
      </c>
      <c r="M501" s="46">
        <f>(M502/M503)*100</f>
        <v>0</v>
      </c>
      <c r="N501" s="46">
        <f>(N502/N503)*100</f>
        <v>0</v>
      </c>
      <c r="O501" s="46">
        <f>(O502/O503)*100</f>
        <v>0</v>
      </c>
      <c r="P501" s="46">
        <f>(P502/P503)*100</f>
        <v>0</v>
      </c>
      <c r="Q501" s="55">
        <f>(Q502/Q503)*100</f>
        <v>13.934426229508196</v>
      </c>
      <c r="R501" s="55">
        <f t="shared" ref="R501:S501" si="172">(R502/R503)*100</f>
        <v>13.934426229508196</v>
      </c>
      <c r="S501" s="55">
        <f t="shared" si="172"/>
        <v>13.934426229508196</v>
      </c>
    </row>
    <row r="502" spans="1:19" s="18" customFormat="1" ht="45" x14ac:dyDescent="0.25">
      <c r="A502" s="9">
        <v>512</v>
      </c>
      <c r="B502" s="9" t="s">
        <v>11</v>
      </c>
      <c r="C502" s="9" t="s">
        <v>12</v>
      </c>
      <c r="D502" s="9">
        <v>21646</v>
      </c>
      <c r="E502" s="11" t="s">
        <v>249</v>
      </c>
      <c r="F502" s="11" t="s">
        <v>251</v>
      </c>
      <c r="G502" s="11"/>
      <c r="H502" s="9">
        <v>0</v>
      </c>
      <c r="I502" s="9" t="s">
        <v>289</v>
      </c>
      <c r="J502" s="9">
        <v>40</v>
      </c>
      <c r="K502" s="9" t="s">
        <v>270</v>
      </c>
      <c r="L502" s="20" t="s">
        <v>250</v>
      </c>
      <c r="M502" s="43">
        <v>0</v>
      </c>
      <c r="N502" s="43">
        <v>0</v>
      </c>
      <c r="O502" s="43">
        <v>0</v>
      </c>
      <c r="P502" s="43">
        <v>0</v>
      </c>
      <c r="Q502" s="43">
        <v>17</v>
      </c>
      <c r="R502" s="43">
        <v>17</v>
      </c>
      <c r="S502" s="43">
        <v>17</v>
      </c>
    </row>
    <row r="503" spans="1:19" s="18" customFormat="1" ht="45" x14ac:dyDescent="0.25">
      <c r="A503" s="9">
        <v>512</v>
      </c>
      <c r="B503" s="9" t="s">
        <v>11</v>
      </c>
      <c r="C503" s="9" t="s">
        <v>12</v>
      </c>
      <c r="D503" s="9">
        <v>21646</v>
      </c>
      <c r="E503" s="11" t="s">
        <v>249</v>
      </c>
      <c r="F503" s="11" t="s">
        <v>252</v>
      </c>
      <c r="G503" s="11"/>
      <c r="H503" s="9">
        <v>100</v>
      </c>
      <c r="I503" s="9" t="s">
        <v>289</v>
      </c>
      <c r="J503" s="9">
        <v>500</v>
      </c>
      <c r="K503" s="9" t="s">
        <v>270</v>
      </c>
      <c r="L503" s="20" t="s">
        <v>250</v>
      </c>
      <c r="M503" s="43">
        <v>122</v>
      </c>
      <c r="N503" s="43">
        <v>122</v>
      </c>
      <c r="O503" s="43">
        <v>122</v>
      </c>
      <c r="P503" s="43">
        <v>122</v>
      </c>
      <c r="Q503" s="43">
        <v>122</v>
      </c>
      <c r="R503" s="43">
        <v>122</v>
      </c>
      <c r="S503" s="43">
        <v>122</v>
      </c>
    </row>
    <row r="504" spans="1:19" s="17" customFormat="1" ht="56.25" x14ac:dyDescent="0.25">
      <c r="A504" s="8">
        <v>512</v>
      </c>
      <c r="B504" s="8" t="s">
        <v>8</v>
      </c>
      <c r="C504" s="8" t="s">
        <v>9</v>
      </c>
      <c r="D504" s="8">
        <v>21647</v>
      </c>
      <c r="E504" s="10" t="s">
        <v>253</v>
      </c>
      <c r="F504" s="10" t="s">
        <v>253</v>
      </c>
      <c r="G504" s="10" t="s">
        <v>703</v>
      </c>
      <c r="H504" s="8">
        <f>(H505/H506)*100</f>
        <v>98.346096155364336</v>
      </c>
      <c r="I504" s="8" t="s">
        <v>10</v>
      </c>
      <c r="J504" s="8">
        <f>(J505/J506)*100</f>
        <v>98.457315187132693</v>
      </c>
      <c r="K504" s="8" t="s">
        <v>10</v>
      </c>
      <c r="L504" s="22" t="s">
        <v>842</v>
      </c>
      <c r="M504" s="46">
        <v>-998</v>
      </c>
      <c r="N504" s="46">
        <v>-998</v>
      </c>
      <c r="O504" s="46">
        <v>-998</v>
      </c>
      <c r="P504" s="46">
        <v>-998</v>
      </c>
      <c r="Q504" s="55">
        <v>91.8</v>
      </c>
      <c r="R504" s="55">
        <v>91.8</v>
      </c>
      <c r="S504" s="55">
        <v>91.8</v>
      </c>
    </row>
    <row r="505" spans="1:19" s="18" customFormat="1" ht="56.25" x14ac:dyDescent="0.25">
      <c r="A505" s="9">
        <v>512</v>
      </c>
      <c r="B505" s="9" t="s">
        <v>8</v>
      </c>
      <c r="C505" s="9" t="s">
        <v>9</v>
      </c>
      <c r="D505" s="9">
        <v>21647</v>
      </c>
      <c r="E505" s="11" t="s">
        <v>253</v>
      </c>
      <c r="F505" s="11" t="s">
        <v>253</v>
      </c>
      <c r="G505" s="11" t="s">
        <v>841</v>
      </c>
      <c r="H505" s="9">
        <v>24915</v>
      </c>
      <c r="I505" s="9" t="s">
        <v>276</v>
      </c>
      <c r="J505" s="9">
        <v>25465</v>
      </c>
      <c r="K505" s="9" t="s">
        <v>276</v>
      </c>
      <c r="L505" s="20" t="s">
        <v>842</v>
      </c>
      <c r="M505" s="43"/>
      <c r="N505" s="43"/>
      <c r="O505" s="43"/>
      <c r="P505" s="43"/>
      <c r="Q505" s="43"/>
      <c r="R505" s="43"/>
      <c r="S505" s="43"/>
    </row>
    <row r="506" spans="1:19" s="18" customFormat="1" ht="56.25" x14ac:dyDescent="0.25">
      <c r="A506" s="9">
        <v>512</v>
      </c>
      <c r="B506" s="9" t="s">
        <v>8</v>
      </c>
      <c r="C506" s="9" t="s">
        <v>9</v>
      </c>
      <c r="D506" s="9">
        <v>21647</v>
      </c>
      <c r="E506" s="11" t="s">
        <v>253</v>
      </c>
      <c r="F506" s="67" t="s">
        <v>254</v>
      </c>
      <c r="G506" s="11"/>
      <c r="H506" s="9">
        <v>25334</v>
      </c>
      <c r="I506" s="9" t="s">
        <v>276</v>
      </c>
      <c r="J506" s="9">
        <v>25864</v>
      </c>
      <c r="K506" s="9" t="s">
        <v>276</v>
      </c>
      <c r="L506" s="20" t="s">
        <v>842</v>
      </c>
      <c r="M506" s="43"/>
      <c r="N506" s="43"/>
      <c r="O506" s="43"/>
      <c r="P506" s="43"/>
      <c r="Q506" s="43"/>
      <c r="R506" s="43"/>
      <c r="S506" s="43"/>
    </row>
    <row r="507" spans="1:19" s="17" customFormat="1" ht="56.25" x14ac:dyDescent="0.25">
      <c r="A507" s="8">
        <v>512</v>
      </c>
      <c r="B507" s="8" t="s">
        <v>11</v>
      </c>
      <c r="C507" s="8" t="s">
        <v>12</v>
      </c>
      <c r="D507" s="8">
        <v>21648</v>
      </c>
      <c r="E507" s="10" t="s">
        <v>255</v>
      </c>
      <c r="F507" s="10" t="s">
        <v>255</v>
      </c>
      <c r="G507" s="10" t="s">
        <v>704</v>
      </c>
      <c r="H507" s="8">
        <f>((H508-H509)/H509)*100</f>
        <v>17.200674536256326</v>
      </c>
      <c r="I507" s="8" t="s">
        <v>10</v>
      </c>
      <c r="J507" s="8">
        <f>((J508-J509)/J509)*100</f>
        <v>14.719424460431654</v>
      </c>
      <c r="K507" s="8" t="s">
        <v>10</v>
      </c>
      <c r="L507" s="22" t="s">
        <v>201</v>
      </c>
      <c r="M507" s="46">
        <v>0</v>
      </c>
      <c r="N507" s="8">
        <f>((N508-N509)/N509)*100</f>
        <v>-100</v>
      </c>
      <c r="O507" s="8">
        <f>((O508-O509)/O509)*100</f>
        <v>-100</v>
      </c>
      <c r="P507" s="8">
        <f>((P508-P509)/P509)*100</f>
        <v>19.223021582733814</v>
      </c>
      <c r="Q507" s="14">
        <f>((Q508-Q509)/Q509)*100</f>
        <v>19.223021582733814</v>
      </c>
      <c r="R507" s="14">
        <f t="shared" ref="R507:S507" si="173">((R508-R509)/R509)*100</f>
        <v>19.223021582733814</v>
      </c>
      <c r="S507" s="14">
        <f t="shared" si="173"/>
        <v>19.223021582733814</v>
      </c>
    </row>
    <row r="508" spans="1:19" s="18" customFormat="1" ht="56.25" x14ac:dyDescent="0.25">
      <c r="A508" s="9">
        <v>512</v>
      </c>
      <c r="B508" s="9" t="s">
        <v>11</v>
      </c>
      <c r="C508" s="9" t="s">
        <v>12</v>
      </c>
      <c r="D508" s="9">
        <v>21648</v>
      </c>
      <c r="E508" s="11" t="s">
        <v>255</v>
      </c>
      <c r="F508" s="11" t="s">
        <v>256</v>
      </c>
      <c r="G508" s="11"/>
      <c r="H508" s="9">
        <v>6950</v>
      </c>
      <c r="I508" s="9" t="s">
        <v>291</v>
      </c>
      <c r="J508" s="9">
        <v>7973</v>
      </c>
      <c r="K508" s="9" t="s">
        <v>291</v>
      </c>
      <c r="L508" s="20" t="s">
        <v>201</v>
      </c>
      <c r="M508" s="43"/>
      <c r="N508" s="43">
        <v>0</v>
      </c>
      <c r="O508" s="43">
        <v>0</v>
      </c>
      <c r="P508" s="43">
        <v>8286</v>
      </c>
      <c r="Q508" s="43">
        <v>8286</v>
      </c>
      <c r="R508" s="43">
        <v>8286</v>
      </c>
      <c r="S508" s="43">
        <v>8286</v>
      </c>
    </row>
    <row r="509" spans="1:19" s="18" customFormat="1" ht="56.25" x14ac:dyDescent="0.25">
      <c r="A509" s="9">
        <v>512</v>
      </c>
      <c r="B509" s="9" t="s">
        <v>11</v>
      </c>
      <c r="C509" s="9" t="s">
        <v>12</v>
      </c>
      <c r="D509" s="9">
        <v>21648</v>
      </c>
      <c r="E509" s="11" t="s">
        <v>255</v>
      </c>
      <c r="F509" s="11" t="s">
        <v>257</v>
      </c>
      <c r="G509" s="11"/>
      <c r="H509" s="9">
        <v>5930</v>
      </c>
      <c r="I509" s="9" t="s">
        <v>291</v>
      </c>
      <c r="J509" s="9">
        <v>6950</v>
      </c>
      <c r="K509" s="9" t="s">
        <v>291</v>
      </c>
      <c r="L509" s="20" t="s">
        <v>201</v>
      </c>
      <c r="M509" s="43"/>
      <c r="N509" s="9">
        <v>6950</v>
      </c>
      <c r="O509" s="9">
        <v>6950</v>
      </c>
      <c r="P509" s="9">
        <v>6950</v>
      </c>
      <c r="Q509" s="9">
        <v>6950</v>
      </c>
      <c r="R509" s="9">
        <v>6950</v>
      </c>
      <c r="S509" s="9">
        <v>6950</v>
      </c>
    </row>
    <row r="510" spans="1:19" s="17" customFormat="1" ht="78.75" x14ac:dyDescent="0.25">
      <c r="A510" s="8">
        <v>512</v>
      </c>
      <c r="B510" s="8" t="s">
        <v>11</v>
      </c>
      <c r="C510" s="8" t="s">
        <v>12</v>
      </c>
      <c r="D510" s="8">
        <v>21649</v>
      </c>
      <c r="E510" s="10" t="s">
        <v>258</v>
      </c>
      <c r="F510" s="10" t="s">
        <v>258</v>
      </c>
      <c r="G510" s="10" t="s">
        <v>705</v>
      </c>
      <c r="H510" s="8">
        <f>(H511/H512)*100</f>
        <v>100</v>
      </c>
      <c r="I510" s="8" t="s">
        <v>10</v>
      </c>
      <c r="J510" s="8">
        <f>(J511/J512)*100</f>
        <v>100</v>
      </c>
      <c r="K510" s="8" t="s">
        <v>10</v>
      </c>
      <c r="L510" s="22" t="s">
        <v>201</v>
      </c>
      <c r="M510" s="46">
        <f>(M511/M512)*100</f>
        <v>40.425531914893611</v>
      </c>
      <c r="N510" s="46">
        <f>(N511/N512)*100</f>
        <v>40.425531914893611</v>
      </c>
      <c r="O510" s="46">
        <f>(O511/O512)*100</f>
        <v>40.425531914893611</v>
      </c>
      <c r="P510" s="46">
        <f>(P511/P512)*100</f>
        <v>65.957446808510639</v>
      </c>
      <c r="Q510" s="46">
        <f>(Q511/Q512)*100</f>
        <v>100</v>
      </c>
      <c r="R510" s="46">
        <f t="shared" ref="R510:S510" si="174">(R511/R512)*100</f>
        <v>100</v>
      </c>
      <c r="S510" s="46">
        <f t="shared" si="174"/>
        <v>100</v>
      </c>
    </row>
    <row r="511" spans="1:19" s="18" customFormat="1" ht="56.25" x14ac:dyDescent="0.25">
      <c r="A511" s="9">
        <v>512</v>
      </c>
      <c r="B511" s="9" t="s">
        <v>11</v>
      </c>
      <c r="C511" s="9" t="s">
        <v>12</v>
      </c>
      <c r="D511" s="9">
        <v>21649</v>
      </c>
      <c r="E511" s="11" t="s">
        <v>258</v>
      </c>
      <c r="F511" s="11" t="s">
        <v>259</v>
      </c>
      <c r="G511" s="11"/>
      <c r="H511" s="7">
        <v>12</v>
      </c>
      <c r="I511" s="6" t="s">
        <v>282</v>
      </c>
      <c r="J511" s="33">
        <v>12</v>
      </c>
      <c r="K511" s="6" t="s">
        <v>282</v>
      </c>
      <c r="L511" s="20" t="s">
        <v>201</v>
      </c>
      <c r="M511" s="43">
        <v>19</v>
      </c>
      <c r="N511" s="43">
        <v>19</v>
      </c>
      <c r="O511" s="43">
        <v>19</v>
      </c>
      <c r="P511" s="43">
        <f>12+O511</f>
        <v>31</v>
      </c>
      <c r="Q511" s="43">
        <v>47</v>
      </c>
      <c r="R511" s="43">
        <v>47</v>
      </c>
      <c r="S511" s="43">
        <v>47</v>
      </c>
    </row>
    <row r="512" spans="1:19" s="18" customFormat="1" ht="56.25" x14ac:dyDescent="0.25">
      <c r="A512" s="9">
        <v>512</v>
      </c>
      <c r="B512" s="9" t="s">
        <v>11</v>
      </c>
      <c r="C512" s="9" t="s">
        <v>12</v>
      </c>
      <c r="D512" s="9">
        <v>21649</v>
      </c>
      <c r="E512" s="11" t="s">
        <v>258</v>
      </c>
      <c r="F512" s="11" t="s">
        <v>260</v>
      </c>
      <c r="G512" s="11"/>
      <c r="H512" s="7">
        <v>12</v>
      </c>
      <c r="I512" s="6" t="s">
        <v>282</v>
      </c>
      <c r="J512" s="33">
        <v>12</v>
      </c>
      <c r="K512" s="6" t="s">
        <v>282</v>
      </c>
      <c r="L512" s="20" t="s">
        <v>201</v>
      </c>
      <c r="M512" s="43">
        <v>47</v>
      </c>
      <c r="N512" s="43">
        <v>47</v>
      </c>
      <c r="O512" s="43">
        <v>47</v>
      </c>
      <c r="P512" s="43">
        <v>47</v>
      </c>
      <c r="Q512" s="43">
        <v>47</v>
      </c>
      <c r="R512" s="43">
        <v>47</v>
      </c>
      <c r="S512" s="43">
        <v>47</v>
      </c>
    </row>
    <row r="513" spans="1:19" s="17" customFormat="1" ht="101.25" x14ac:dyDescent="0.25">
      <c r="A513" s="8">
        <v>512</v>
      </c>
      <c r="B513" s="8" t="s">
        <v>8</v>
      </c>
      <c r="C513" s="8" t="s">
        <v>9</v>
      </c>
      <c r="D513" s="8">
        <v>21650</v>
      </c>
      <c r="E513" s="10" t="s">
        <v>261</v>
      </c>
      <c r="F513" s="10" t="s">
        <v>261</v>
      </c>
      <c r="G513" s="10" t="s">
        <v>706</v>
      </c>
      <c r="H513" s="8">
        <f>(H514/H515)*100</f>
        <v>2.9117506609674004E-2</v>
      </c>
      <c r="I513" s="12" t="s">
        <v>10</v>
      </c>
      <c r="J513" s="8">
        <f>(J514/J515)*100</f>
        <v>1.9799904494578319E-2</v>
      </c>
      <c r="K513" s="12" t="s">
        <v>10</v>
      </c>
      <c r="L513" s="22" t="s">
        <v>262</v>
      </c>
      <c r="M513" s="46">
        <v>-988</v>
      </c>
      <c r="N513" s="8">
        <f>(N514/N515)*100</f>
        <v>3.0927948924701489E-2</v>
      </c>
      <c r="O513" s="8">
        <f>(O514/O515)*100</f>
        <v>3.0927948924701489E-2</v>
      </c>
      <c r="P513" s="46">
        <v>-988</v>
      </c>
      <c r="Q513" s="15">
        <f>(Q514/Q515)*100</f>
        <v>5.1914771409320361E-2</v>
      </c>
      <c r="R513" s="15">
        <f t="shared" ref="R513:S513" si="175">(R514/R515)*100</f>
        <v>5.1914771409320361E-2</v>
      </c>
      <c r="S513" s="15">
        <f t="shared" si="175"/>
        <v>5.1914771409320361E-2</v>
      </c>
    </row>
    <row r="514" spans="1:19" s="18" customFormat="1" ht="45" x14ac:dyDescent="0.25">
      <c r="A514" s="9">
        <v>512</v>
      </c>
      <c r="B514" s="9" t="s">
        <v>8</v>
      </c>
      <c r="C514" s="9" t="s">
        <v>9</v>
      </c>
      <c r="D514" s="9">
        <v>21650</v>
      </c>
      <c r="E514" s="11" t="s">
        <v>261</v>
      </c>
      <c r="F514" s="11" t="s">
        <v>263</v>
      </c>
      <c r="G514" s="11"/>
      <c r="H514" s="9">
        <v>25</v>
      </c>
      <c r="I514" s="9" t="s">
        <v>276</v>
      </c>
      <c r="J514" s="9">
        <v>17</v>
      </c>
      <c r="K514" s="9" t="s">
        <v>276</v>
      </c>
      <c r="L514" s="20" t="s">
        <v>262</v>
      </c>
      <c r="M514" s="43"/>
      <c r="N514" s="43">
        <v>28</v>
      </c>
      <c r="O514" s="43">
        <v>28</v>
      </c>
      <c r="P514" s="43"/>
      <c r="Q514" s="43">
        <f>28+19</f>
        <v>47</v>
      </c>
      <c r="R514" s="43">
        <f t="shared" ref="R514:S514" si="176">28+19</f>
        <v>47</v>
      </c>
      <c r="S514" s="43">
        <f t="shared" si="176"/>
        <v>47</v>
      </c>
    </row>
    <row r="515" spans="1:19" s="18" customFormat="1" ht="33.75" x14ac:dyDescent="0.25">
      <c r="A515" s="9">
        <v>512</v>
      </c>
      <c r="B515" s="9" t="s">
        <v>8</v>
      </c>
      <c r="C515" s="9" t="s">
        <v>9</v>
      </c>
      <c r="D515" s="9">
        <v>21650</v>
      </c>
      <c r="E515" s="11" t="s">
        <v>261</v>
      </c>
      <c r="F515" s="11" t="s">
        <v>264</v>
      </c>
      <c r="G515" s="11"/>
      <c r="H515" s="9">
        <v>85859</v>
      </c>
      <c r="I515" s="9" t="s">
        <v>276</v>
      </c>
      <c r="J515" s="9">
        <v>85859</v>
      </c>
      <c r="K515" s="9" t="s">
        <v>276</v>
      </c>
      <c r="L515" s="20" t="s">
        <v>262</v>
      </c>
      <c r="M515" s="43"/>
      <c r="N515" s="43">
        <v>90533</v>
      </c>
      <c r="O515" s="43">
        <v>90533</v>
      </c>
      <c r="P515" s="43"/>
      <c r="Q515" s="43">
        <v>90533</v>
      </c>
      <c r="R515" s="43">
        <v>90533</v>
      </c>
      <c r="S515" s="43">
        <v>90533</v>
      </c>
    </row>
    <row r="516" spans="1:19" s="17" customFormat="1" ht="33.75" x14ac:dyDescent="0.25">
      <c r="A516" s="8">
        <v>512</v>
      </c>
      <c r="B516" s="8" t="s">
        <v>11</v>
      </c>
      <c r="C516" s="8" t="s">
        <v>12</v>
      </c>
      <c r="D516" s="8">
        <v>21651</v>
      </c>
      <c r="E516" s="10" t="s">
        <v>173</v>
      </c>
      <c r="F516" s="10" t="s">
        <v>173</v>
      </c>
      <c r="G516" s="10" t="s">
        <v>707</v>
      </c>
      <c r="H516" s="8">
        <f>(H517/H518)*100</f>
        <v>100</v>
      </c>
      <c r="I516" s="8" t="s">
        <v>10</v>
      </c>
      <c r="J516" s="8">
        <f>(J517/J518)*100</f>
        <v>100</v>
      </c>
      <c r="K516" s="8" t="s">
        <v>10</v>
      </c>
      <c r="L516" s="22" t="s">
        <v>265</v>
      </c>
      <c r="M516" s="46">
        <f>(M517/M518)*100</f>
        <v>0</v>
      </c>
      <c r="N516" s="46">
        <f>(N517/N518)*100</f>
        <v>0</v>
      </c>
      <c r="O516" s="46">
        <f>(O517/O518)*100</f>
        <v>0</v>
      </c>
      <c r="P516" s="8">
        <f>(P517/P518)*100</f>
        <v>100</v>
      </c>
      <c r="Q516" s="8">
        <f>(Q517/Q518)*100</f>
        <v>100</v>
      </c>
      <c r="R516" s="8">
        <f t="shared" ref="R516:S516" si="177">(R517/R518)*100</f>
        <v>100</v>
      </c>
      <c r="S516" s="8">
        <f t="shared" si="177"/>
        <v>100</v>
      </c>
    </row>
    <row r="517" spans="1:19" s="18" customFormat="1" ht="33.75" x14ac:dyDescent="0.25">
      <c r="A517" s="9">
        <v>512</v>
      </c>
      <c r="B517" s="9" t="s">
        <v>11</v>
      </c>
      <c r="C517" s="9" t="s">
        <v>12</v>
      </c>
      <c r="D517" s="9">
        <v>21651</v>
      </c>
      <c r="E517" s="11" t="s">
        <v>173</v>
      </c>
      <c r="F517" s="11" t="s">
        <v>167</v>
      </c>
      <c r="G517" s="11"/>
      <c r="H517" s="9">
        <v>15</v>
      </c>
      <c r="I517" s="9" t="s">
        <v>290</v>
      </c>
      <c r="J517" s="9">
        <v>13</v>
      </c>
      <c r="K517" s="9" t="s">
        <v>290</v>
      </c>
      <c r="L517" s="20" t="s">
        <v>265</v>
      </c>
      <c r="M517" s="43">
        <v>0</v>
      </c>
      <c r="N517" s="43">
        <v>0</v>
      </c>
      <c r="O517" s="43">
        <v>0</v>
      </c>
      <c r="P517" s="9">
        <v>13</v>
      </c>
      <c r="Q517" s="43">
        <v>19</v>
      </c>
      <c r="R517" s="43">
        <v>19</v>
      </c>
      <c r="S517" s="43">
        <v>19</v>
      </c>
    </row>
    <row r="518" spans="1:19" s="18" customFormat="1" ht="33.75" x14ac:dyDescent="0.25">
      <c r="A518" s="9">
        <v>512</v>
      </c>
      <c r="B518" s="9" t="s">
        <v>11</v>
      </c>
      <c r="C518" s="9" t="s">
        <v>12</v>
      </c>
      <c r="D518" s="9">
        <v>21651</v>
      </c>
      <c r="E518" s="11" t="s">
        <v>173</v>
      </c>
      <c r="F518" s="11" t="s">
        <v>169</v>
      </c>
      <c r="G518" s="11"/>
      <c r="H518" s="9">
        <v>15</v>
      </c>
      <c r="I518" s="9" t="s">
        <v>290</v>
      </c>
      <c r="J518" s="9">
        <v>13</v>
      </c>
      <c r="K518" s="9" t="s">
        <v>290</v>
      </c>
      <c r="L518" s="20" t="s">
        <v>265</v>
      </c>
      <c r="M518" s="43">
        <v>1</v>
      </c>
      <c r="N518" s="43">
        <v>1</v>
      </c>
      <c r="O518" s="43">
        <v>1</v>
      </c>
      <c r="P518" s="9">
        <v>13</v>
      </c>
      <c r="Q518" s="43">
        <v>19</v>
      </c>
      <c r="R518" s="43">
        <v>19</v>
      </c>
      <c r="S518" s="43">
        <v>19</v>
      </c>
    </row>
    <row r="519" spans="1:19" s="17" customFormat="1" ht="56.25" x14ac:dyDescent="0.25">
      <c r="A519" s="8">
        <v>512</v>
      </c>
      <c r="B519" s="8" t="s">
        <v>11</v>
      </c>
      <c r="C519" s="8" t="s">
        <v>12</v>
      </c>
      <c r="D519" s="8">
        <v>21652</v>
      </c>
      <c r="E519" s="10" t="s">
        <v>162</v>
      </c>
      <c r="F519" s="10" t="s">
        <v>162</v>
      </c>
      <c r="G519" s="10" t="s">
        <v>708</v>
      </c>
      <c r="H519" s="8">
        <v>0</v>
      </c>
      <c r="I519" s="8" t="s">
        <v>10</v>
      </c>
      <c r="J519" s="8">
        <v>0</v>
      </c>
      <c r="K519" s="8" t="s">
        <v>10</v>
      </c>
      <c r="L519" s="22" t="s">
        <v>201</v>
      </c>
      <c r="M519" s="46">
        <f>(M520/M521)*100</f>
        <v>0</v>
      </c>
      <c r="N519" s="46">
        <f>(N520/N521)*100</f>
        <v>0</v>
      </c>
      <c r="O519" s="46">
        <f>(O520/O521)*100</f>
        <v>0</v>
      </c>
      <c r="P519" s="46">
        <f>(P520/P521)*100</f>
        <v>0</v>
      </c>
      <c r="Q519" s="56">
        <f>(Q520/Q521)*100</f>
        <v>0</v>
      </c>
      <c r="R519" s="56">
        <f t="shared" ref="R519:S519" si="178">(R520/R521)*100</f>
        <v>0</v>
      </c>
      <c r="S519" s="56">
        <f t="shared" si="178"/>
        <v>0</v>
      </c>
    </row>
    <row r="520" spans="1:19" s="18" customFormat="1" ht="56.25" x14ac:dyDescent="0.25">
      <c r="A520" s="9">
        <v>512</v>
      </c>
      <c r="B520" s="9" t="s">
        <v>11</v>
      </c>
      <c r="C520" s="9" t="s">
        <v>12</v>
      </c>
      <c r="D520" s="9">
        <v>21652</v>
      </c>
      <c r="E520" s="11" t="s">
        <v>162</v>
      </c>
      <c r="F520" s="11" t="s">
        <v>163</v>
      </c>
      <c r="G520" s="11"/>
      <c r="H520" s="9">
        <v>0</v>
      </c>
      <c r="I520" s="9" t="s">
        <v>278</v>
      </c>
      <c r="J520" s="9">
        <v>0</v>
      </c>
      <c r="K520" s="9" t="s">
        <v>278</v>
      </c>
      <c r="L520" s="20" t="s">
        <v>201</v>
      </c>
      <c r="M520" s="43">
        <v>0</v>
      </c>
      <c r="N520" s="43">
        <v>0</v>
      </c>
      <c r="O520" s="43">
        <v>0</v>
      </c>
      <c r="P520" s="43">
        <v>0</v>
      </c>
      <c r="Q520" s="43">
        <v>0</v>
      </c>
      <c r="R520" s="43">
        <v>0</v>
      </c>
      <c r="S520" s="43">
        <v>0</v>
      </c>
    </row>
    <row r="521" spans="1:19" s="18" customFormat="1" ht="56.25" x14ac:dyDescent="0.25">
      <c r="A521" s="9">
        <v>512</v>
      </c>
      <c r="B521" s="9" t="s">
        <v>11</v>
      </c>
      <c r="C521" s="9" t="s">
        <v>12</v>
      </c>
      <c r="D521" s="9">
        <v>21652</v>
      </c>
      <c r="E521" s="11" t="s">
        <v>162</v>
      </c>
      <c r="F521" s="11" t="s">
        <v>164</v>
      </c>
      <c r="G521" s="11"/>
      <c r="H521" s="9">
        <v>0</v>
      </c>
      <c r="I521" s="9" t="s">
        <v>278</v>
      </c>
      <c r="J521" s="9">
        <v>0</v>
      </c>
      <c r="K521" s="9" t="s">
        <v>278</v>
      </c>
      <c r="L521" s="20" t="s">
        <v>201</v>
      </c>
      <c r="M521" s="43">
        <v>1</v>
      </c>
      <c r="N521" s="43">
        <v>1</v>
      </c>
      <c r="O521" s="43">
        <v>1</v>
      </c>
      <c r="P521" s="43">
        <v>1</v>
      </c>
      <c r="Q521" s="43">
        <v>1</v>
      </c>
      <c r="R521" s="43">
        <v>1</v>
      </c>
      <c r="S521" s="43">
        <v>1</v>
      </c>
    </row>
    <row r="522" spans="1:19" s="18" customFormat="1" ht="45" x14ac:dyDescent="0.25">
      <c r="A522" s="8">
        <v>512</v>
      </c>
      <c r="B522" s="8" t="s">
        <v>8</v>
      </c>
      <c r="C522" s="8" t="s">
        <v>9</v>
      </c>
      <c r="D522" s="8">
        <v>22341</v>
      </c>
      <c r="E522" s="10" t="s">
        <v>877</v>
      </c>
      <c r="F522" s="10" t="s">
        <v>877</v>
      </c>
      <c r="G522" s="10" t="s">
        <v>880</v>
      </c>
      <c r="H522" s="8">
        <f>(H523/H524)*100</f>
        <v>-997.00000000000011</v>
      </c>
      <c r="I522" s="8" t="s">
        <v>881</v>
      </c>
      <c r="J522" s="8">
        <f>(J523/J524)*100</f>
        <v>100</v>
      </c>
      <c r="K522" s="8" t="s">
        <v>881</v>
      </c>
      <c r="L522" s="19" t="s">
        <v>882</v>
      </c>
      <c r="M522" s="46">
        <v>-998</v>
      </c>
      <c r="N522" s="46">
        <v>0</v>
      </c>
      <c r="O522" s="46">
        <v>0</v>
      </c>
      <c r="P522" s="46">
        <v>-998</v>
      </c>
      <c r="Q522" s="8">
        <f>(Q523/Q524)*100</f>
        <v>100</v>
      </c>
      <c r="R522" s="8">
        <f t="shared" ref="R522:S522" si="179">(R523/R524)*100</f>
        <v>100</v>
      </c>
      <c r="S522" s="8">
        <f t="shared" si="179"/>
        <v>100</v>
      </c>
    </row>
    <row r="523" spans="1:19" s="18" customFormat="1" ht="45" x14ac:dyDescent="0.25">
      <c r="A523" s="9">
        <v>512</v>
      </c>
      <c r="B523" s="9" t="s">
        <v>8</v>
      </c>
      <c r="C523" s="9" t="s">
        <v>9</v>
      </c>
      <c r="D523" s="9">
        <v>22341</v>
      </c>
      <c r="E523" s="11" t="s">
        <v>877</v>
      </c>
      <c r="F523" s="11" t="s">
        <v>878</v>
      </c>
      <c r="G523" s="11"/>
      <c r="H523" s="9">
        <v>-9.9700000000000006</v>
      </c>
      <c r="I523" s="9" t="s">
        <v>881</v>
      </c>
      <c r="J523" s="9">
        <v>50</v>
      </c>
      <c r="K523" s="9" t="s">
        <v>881</v>
      </c>
      <c r="L523" s="20" t="s">
        <v>882</v>
      </c>
      <c r="M523" s="43"/>
      <c r="N523" s="43"/>
      <c r="O523" s="43"/>
      <c r="P523" s="43"/>
      <c r="Q523" s="43">
        <v>15</v>
      </c>
      <c r="R523" s="43">
        <v>15</v>
      </c>
      <c r="S523" s="43">
        <v>15</v>
      </c>
    </row>
    <row r="524" spans="1:19" s="18" customFormat="1" ht="45" x14ac:dyDescent="0.25">
      <c r="A524" s="9">
        <v>512</v>
      </c>
      <c r="B524" s="9" t="s">
        <v>8</v>
      </c>
      <c r="C524" s="9" t="s">
        <v>9</v>
      </c>
      <c r="D524" s="9">
        <v>22341</v>
      </c>
      <c r="E524" s="11" t="s">
        <v>877</v>
      </c>
      <c r="F524" s="11" t="s">
        <v>879</v>
      </c>
      <c r="G524" s="11"/>
      <c r="H524" s="9">
        <v>1</v>
      </c>
      <c r="I524" s="9" t="s">
        <v>881</v>
      </c>
      <c r="J524" s="9">
        <v>50</v>
      </c>
      <c r="K524" s="9" t="s">
        <v>881</v>
      </c>
      <c r="L524" s="20" t="s">
        <v>882</v>
      </c>
      <c r="M524" s="43"/>
      <c r="N524" s="43"/>
      <c r="O524" s="43"/>
      <c r="P524" s="43"/>
      <c r="Q524" s="43">
        <v>15</v>
      </c>
      <c r="R524" s="43">
        <v>15</v>
      </c>
      <c r="S524" s="43">
        <v>15</v>
      </c>
    </row>
    <row r="525" spans="1:19" s="18" customFormat="1" ht="90" x14ac:dyDescent="0.25">
      <c r="A525" s="8">
        <v>512</v>
      </c>
      <c r="B525" s="8" t="s">
        <v>11</v>
      </c>
      <c r="C525" s="8" t="s">
        <v>12</v>
      </c>
      <c r="D525" s="8">
        <v>22342</v>
      </c>
      <c r="E525" s="10" t="s">
        <v>883</v>
      </c>
      <c r="F525" s="10" t="s">
        <v>883</v>
      </c>
      <c r="G525" s="10" t="s">
        <v>886</v>
      </c>
      <c r="H525" s="8">
        <f>(H526/H527)*100</f>
        <v>-997.00000000000011</v>
      </c>
      <c r="I525" s="8" t="s">
        <v>291</v>
      </c>
      <c r="J525" s="8">
        <f>(J526/J527)*100</f>
        <v>0.10175631397928242</v>
      </c>
      <c r="K525" s="8" t="s">
        <v>291</v>
      </c>
      <c r="L525" s="19" t="s">
        <v>887</v>
      </c>
      <c r="M525" s="8">
        <f>(M526/M527)*100</f>
        <v>0</v>
      </c>
      <c r="N525" s="8">
        <f>(N526/N527)*100</f>
        <v>0</v>
      </c>
      <c r="O525" s="8">
        <f>(O526/O527)*100</f>
        <v>0</v>
      </c>
      <c r="P525" s="8">
        <f>(P526/P527)*100</f>
        <v>0</v>
      </c>
      <c r="Q525" s="15">
        <f>(Q526/Q527)*100</f>
        <v>1.5263447096892363E-2</v>
      </c>
      <c r="R525" s="15">
        <f t="shared" ref="R525:S525" si="180">(R526/R527)*100</f>
        <v>1.5263447096892363E-2</v>
      </c>
      <c r="S525" s="15">
        <f t="shared" si="180"/>
        <v>1.5263447096892363E-2</v>
      </c>
    </row>
    <row r="526" spans="1:19" s="18" customFormat="1" ht="45" x14ac:dyDescent="0.25">
      <c r="A526" s="9">
        <v>512</v>
      </c>
      <c r="B526" s="9" t="s">
        <v>11</v>
      </c>
      <c r="C526" s="9" t="s">
        <v>12</v>
      </c>
      <c r="D526" s="9">
        <v>22342</v>
      </c>
      <c r="E526" s="11" t="s">
        <v>883</v>
      </c>
      <c r="F526" s="11" t="s">
        <v>884</v>
      </c>
      <c r="G526" s="11"/>
      <c r="H526" s="9">
        <v>-9.9700000000000006</v>
      </c>
      <c r="I526" s="9" t="s">
        <v>291</v>
      </c>
      <c r="J526" s="9">
        <v>100</v>
      </c>
      <c r="K526" s="9" t="s">
        <v>291</v>
      </c>
      <c r="L526" s="20" t="s">
        <v>882</v>
      </c>
      <c r="M526" s="43">
        <v>0</v>
      </c>
      <c r="N526" s="43">
        <v>0</v>
      </c>
      <c r="O526" s="43">
        <v>0</v>
      </c>
      <c r="P526" s="43">
        <v>0</v>
      </c>
      <c r="Q526" s="43">
        <v>15</v>
      </c>
      <c r="R526" s="43">
        <v>15</v>
      </c>
      <c r="S526" s="43">
        <v>15</v>
      </c>
    </row>
    <row r="527" spans="1:19" s="18" customFormat="1" ht="56.25" x14ac:dyDescent="0.25">
      <c r="A527" s="9">
        <v>512</v>
      </c>
      <c r="B527" s="9" t="s">
        <v>11</v>
      </c>
      <c r="C527" s="9" t="s">
        <v>12</v>
      </c>
      <c r="D527" s="9">
        <v>22342</v>
      </c>
      <c r="E527" s="11" t="s">
        <v>883</v>
      </c>
      <c r="F527" s="11" t="s">
        <v>885</v>
      </c>
      <c r="G527" s="11"/>
      <c r="H527" s="9">
        <v>1</v>
      </c>
      <c r="I527" s="9" t="s">
        <v>291</v>
      </c>
      <c r="J527" s="9">
        <v>98274</v>
      </c>
      <c r="K527" s="9" t="s">
        <v>291</v>
      </c>
      <c r="L527" s="20" t="s">
        <v>781</v>
      </c>
      <c r="M527" s="9">
        <v>98274</v>
      </c>
      <c r="N527" s="9">
        <v>98274</v>
      </c>
      <c r="O527" s="9">
        <v>98274</v>
      </c>
      <c r="P527" s="9">
        <v>98274</v>
      </c>
      <c r="Q527" s="9">
        <v>98274</v>
      </c>
      <c r="R527" s="9">
        <v>98274</v>
      </c>
      <c r="S527" s="9">
        <v>98274</v>
      </c>
    </row>
    <row r="528" spans="1:19" s="18" customFormat="1" ht="45" x14ac:dyDescent="0.25">
      <c r="A528" s="8">
        <v>512</v>
      </c>
      <c r="B528" s="8" t="s">
        <v>11</v>
      </c>
      <c r="C528" s="8" t="s">
        <v>12</v>
      </c>
      <c r="D528" s="8">
        <v>22343</v>
      </c>
      <c r="E528" s="10" t="s">
        <v>888</v>
      </c>
      <c r="F528" s="10" t="s">
        <v>888</v>
      </c>
      <c r="G528" s="10" t="s">
        <v>891</v>
      </c>
      <c r="H528" s="8">
        <f>(H529/H530)*100</f>
        <v>-997.00000000000011</v>
      </c>
      <c r="I528" s="8" t="s">
        <v>283</v>
      </c>
      <c r="J528" s="8">
        <f>(J529/J530)*100</f>
        <v>50</v>
      </c>
      <c r="K528" s="8" t="s">
        <v>283</v>
      </c>
      <c r="L528" s="19" t="s">
        <v>882</v>
      </c>
      <c r="M528" s="8">
        <f>(M529/M530)*100</f>
        <v>0</v>
      </c>
      <c r="N528" s="8">
        <f>(N529/N530)*100</f>
        <v>0</v>
      </c>
      <c r="O528" s="8">
        <f>(O529/O530)*100</f>
        <v>0</v>
      </c>
      <c r="P528" s="8">
        <f>(P529/P530)*100</f>
        <v>0</v>
      </c>
      <c r="Q528" s="8">
        <f>(Q529/Q530)*100</f>
        <v>100</v>
      </c>
      <c r="R528" s="8">
        <f t="shared" ref="R528:S528" si="181">(R529/R530)*100</f>
        <v>100</v>
      </c>
      <c r="S528" s="8">
        <f t="shared" si="181"/>
        <v>100</v>
      </c>
    </row>
    <row r="529" spans="1:19" s="18" customFormat="1" ht="45" x14ac:dyDescent="0.25">
      <c r="A529" s="9">
        <v>512</v>
      </c>
      <c r="B529" s="9" t="s">
        <v>11</v>
      </c>
      <c r="C529" s="9" t="s">
        <v>12</v>
      </c>
      <c r="D529" s="9">
        <v>22343</v>
      </c>
      <c r="E529" s="11" t="s">
        <v>888</v>
      </c>
      <c r="F529" s="11" t="s">
        <v>889</v>
      </c>
      <c r="G529" s="11"/>
      <c r="H529" s="9">
        <v>-9.9700000000000006</v>
      </c>
      <c r="I529" s="9" t="s">
        <v>283</v>
      </c>
      <c r="J529" s="9">
        <v>50</v>
      </c>
      <c r="K529" s="9" t="s">
        <v>283</v>
      </c>
      <c r="L529" s="20" t="s">
        <v>882</v>
      </c>
      <c r="M529" s="9">
        <v>0</v>
      </c>
      <c r="N529" s="9">
        <v>0</v>
      </c>
      <c r="O529" s="9">
        <v>0</v>
      </c>
      <c r="P529" s="9">
        <v>0</v>
      </c>
      <c r="Q529" s="43">
        <v>15</v>
      </c>
      <c r="R529" s="43">
        <v>15</v>
      </c>
      <c r="S529" s="43">
        <v>15</v>
      </c>
    </row>
    <row r="530" spans="1:19" s="18" customFormat="1" ht="45" x14ac:dyDescent="0.25">
      <c r="A530" s="9">
        <v>512</v>
      </c>
      <c r="B530" s="9" t="s">
        <v>11</v>
      </c>
      <c r="C530" s="9" t="s">
        <v>12</v>
      </c>
      <c r="D530" s="9">
        <v>22343</v>
      </c>
      <c r="E530" s="11" t="s">
        <v>888</v>
      </c>
      <c r="F530" s="11" t="s">
        <v>890</v>
      </c>
      <c r="G530" s="11"/>
      <c r="H530" s="9">
        <v>1</v>
      </c>
      <c r="I530" s="9" t="s">
        <v>283</v>
      </c>
      <c r="J530" s="9">
        <v>100</v>
      </c>
      <c r="K530" s="9" t="s">
        <v>283</v>
      </c>
      <c r="L530" s="20" t="s">
        <v>882</v>
      </c>
      <c r="M530" s="9">
        <v>1</v>
      </c>
      <c r="N530" s="9">
        <v>1</v>
      </c>
      <c r="O530" s="9">
        <v>1</v>
      </c>
      <c r="P530" s="9">
        <v>1</v>
      </c>
      <c r="Q530" s="43">
        <v>15</v>
      </c>
      <c r="R530" s="43">
        <v>15</v>
      </c>
      <c r="S530" s="43">
        <v>15</v>
      </c>
    </row>
  </sheetData>
  <autoFilter ref="A9:S9"/>
  <hyperlinks>
    <hyperlink ref="L434" r:id="rId1" display="https://siies.yucatan.gob.mx/seguimiento-y-evaluacion/"/>
  </hyperlinks>
  <pageMargins left="0.7" right="0.7" top="0.75" bottom="0.75" header="0.3" footer="0.3"/>
  <pageSetup orientation="portrait" horizontalDpi="1200" verticalDpi="12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2023-03-01T17:40:08Z</dcterms:modified>
</cp:coreProperties>
</file>